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Dawid\Desktop\Raporty cykliczne\Historia BETA ETF\Fundusze\"/>
    </mc:Choice>
  </mc:AlternateContent>
  <xr:revisionPtr revIDLastSave="0" documentId="13_ncr:1_{06E3DAB6-A3F1-41A3-BC23-7B95CCABCFCD}" xr6:coauthVersionLast="45" xr6:coauthVersionMax="45" xr10:uidLastSave="{00000000-0000-0000-0000-000000000000}"/>
  <bookViews>
    <workbookView xWindow="-108" yWindow="-108" windowWidth="23256" windowHeight="12600" activeTab="1" xr2:uid="{00000000-000D-0000-FFFF-FFFF00000000}"/>
  </bookViews>
  <sheets>
    <sheet name="Słownik" sheetId="5" r:id="rId1"/>
    <sheet name="BETAW20L" sheetId="2" r:id="rId2"/>
    <sheet name="OKRES" sheetId="6" r:id="rId3"/>
    <sheet name="Analiza_Całość" sheetId="3" r:id="rId4"/>
    <sheet name="Analiza_Okres" sheetId="4" r:id="rId5"/>
  </sheets>
  <definedNames>
    <definedName name="daty" localSheetId="4">INDEX(Analiza_Okres!$B$10:$B$369,Analiza_Okres!$C$9):INDEX(Analiza_Okres!$B$10:$B$369,Analiza_Okres!$D$9)</definedName>
    <definedName name="daty" localSheetId="2">INDEX(OKRES!$B$9:$B$368,OKRES!$C$8):INDEX(OKRES!$B$9:$B$368,OKRES!$C$7)</definedName>
    <definedName name="eksp_akcj" localSheetId="2">INDEX(OKRES!$O$9:$O$368,OKRES!$C$8):INDEX(OKRES!$O$9:$O$368,OKRES!$C$7)</definedName>
    <definedName name="eksp_poch" localSheetId="2">INDEX(OKRES!$P$9:$P$368,OKRES!$C$8):INDEX(OKRES!$P$9:$P$368,OKRES!$C$7)</definedName>
    <definedName name="kr_um" localSheetId="4">INDEX(Analiza_Okres!$L$10:$L$369,Analiza_Okres!$C$9):INDEX(Analiza_Okres!$L$10:$L$369,Analiza_Okres!$D$9)</definedName>
    <definedName name="liczba_CI" localSheetId="2">INDEX(OKRES!$L$9:$L$368,OKRES!$C$8):INDEX(OKRES!$L$9:$L$368,OKRES!$C$7)</definedName>
    <definedName name="liczba_tr" localSheetId="2">INDEX(OKRES!$G$9:$G$368,OKRES!$C$8):INDEX(OKRES!$G$9:$G$368,OKRES!$C$7)</definedName>
    <definedName name="norm_etf" localSheetId="4">INDEX(Analiza_Okres!$F$10:$F$369,Analiza_Okres!$C$9):INDEX(Analiza_Okres!$F$10:$F$369,Analiza_Okres!$D$9)</definedName>
    <definedName name="norm_ind" localSheetId="4">INDEX(Analiza_Okres!$E$10:$E$369,Analiza_Okres!$C$9):INDEX(Analiza_Okres!$E$10:$E$369,Analiza_Okres!$D$9)</definedName>
    <definedName name="obroty" localSheetId="4">INDEX(Analiza_Okres!$M$10:$M$369,Analiza_Okres!$C$9):INDEX(Analiza_Okres!$M$10:$M$369,Analiza_Okres!$D$9)</definedName>
    <definedName name="obroty" localSheetId="2">INDEX(OKRES!$F$9:$F$368,OKRES!$C$8):INDEX(OKRES!$F$9:$F$368,OKRES!$C$7)</definedName>
    <definedName name="rozn_dz" localSheetId="4">INDEX(Analiza_Okres!$J$10:$J$369,Analiza_Okres!$C$9):INDEX(Analiza_Okres!$J$10:$J$369,Analiza_Okres!$D$9)</definedName>
    <definedName name="rozn_nar" localSheetId="4">INDEX(Analiza_Okres!$G$10:$G$369,Analiza_Okres!$C$9):INDEX(Analiza_Okres!$G$10:$G$369,Analiza_Okres!$D$9)</definedName>
    <definedName name="sr_tran" localSheetId="4">INDEX(Analiza_Okres!$N$10:$N$369,Analiza_Okres!$C$9):INDEX(Analiza_Okres!$N$10:$N$369,Analiza_Okres!$D$9)</definedName>
    <definedName name="stan_rynku" localSheetId="4">INDEX(Analiza_Okres!$K$10:$K$369,Analiza_Okres!$C$9):INDEX(Analiza_Okres!$K$10:$K$369,Analiza_Okres!$D$9)</definedName>
    <definedName name="SWAN" localSheetId="2">INDEX(OKRES!$K$9:$K$368,OKRES!$C$8):INDEX(OKRES!$K$9:$K$368,OKRES!$C$7)</definedName>
    <definedName name="WANCI" localSheetId="2">INDEX(OKRES!$J$9:$J$368,OKRES!$C$8):INDEX(OKRES!$J$9:$J$368,OKRES!$C$7)</definedName>
    <definedName name="zmiana_CI" localSheetId="2">INDEX(OKRES!$M$9:$M$368,OKRES!$C$8):INDEX(OKRES!$M$9:$M$368,OKRES!$C$7)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4" l="1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1" i="3"/>
  <c r="F11" i="3"/>
  <c r="G11" i="3"/>
  <c r="H11" i="3" s="1"/>
  <c r="I11" i="3"/>
  <c r="J11" i="3"/>
  <c r="K11" i="3"/>
  <c r="L11" i="3"/>
  <c r="B12" i="3"/>
  <c r="F12" i="3"/>
  <c r="G12" i="3"/>
  <c r="H12" i="3" s="1"/>
  <c r="I12" i="3"/>
  <c r="J12" i="3"/>
  <c r="K12" i="3"/>
  <c r="L12" i="3"/>
  <c r="B13" i="3"/>
  <c r="F13" i="3"/>
  <c r="G13" i="3"/>
  <c r="H13" i="3"/>
  <c r="I13" i="3"/>
  <c r="J13" i="3"/>
  <c r="K13" i="3"/>
  <c r="L13" i="3"/>
  <c r="B14" i="3"/>
  <c r="F14" i="3"/>
  <c r="H14" i="3" s="1"/>
  <c r="G14" i="3"/>
  <c r="I14" i="3"/>
  <c r="J14" i="3"/>
  <c r="K14" i="3"/>
  <c r="L14" i="3"/>
  <c r="B15" i="3"/>
  <c r="F15" i="3"/>
  <c r="G15" i="3"/>
  <c r="H15" i="3" s="1"/>
  <c r="I15" i="3"/>
  <c r="J15" i="3"/>
  <c r="K15" i="3"/>
  <c r="L15" i="3"/>
  <c r="B16" i="3"/>
  <c r="F16" i="3"/>
  <c r="G16" i="3"/>
  <c r="H16" i="3" s="1"/>
  <c r="I16" i="3"/>
  <c r="J16" i="3"/>
  <c r="K16" i="3"/>
  <c r="L16" i="3"/>
  <c r="B17" i="3"/>
  <c r="F17" i="3"/>
  <c r="G17" i="3"/>
  <c r="H17" i="3"/>
  <c r="I17" i="3"/>
  <c r="J17" i="3"/>
  <c r="K17" i="3"/>
  <c r="L17" i="3"/>
  <c r="B18" i="3"/>
  <c r="F18" i="3"/>
  <c r="H18" i="3" s="1"/>
  <c r="G18" i="3"/>
  <c r="I18" i="3"/>
  <c r="J18" i="3"/>
  <c r="K18" i="3"/>
  <c r="L18" i="3"/>
  <c r="B19" i="3"/>
  <c r="F19" i="3"/>
  <c r="G19" i="3"/>
  <c r="H19" i="3" s="1"/>
  <c r="I19" i="3"/>
  <c r="J19" i="3"/>
  <c r="K19" i="3"/>
  <c r="L19" i="3"/>
  <c r="B20" i="3"/>
  <c r="F20" i="3"/>
  <c r="G20" i="3"/>
  <c r="H20" i="3" s="1"/>
  <c r="I20" i="3"/>
  <c r="J20" i="3"/>
  <c r="K20" i="3"/>
  <c r="L20" i="3"/>
  <c r="B21" i="3"/>
  <c r="F21" i="3"/>
  <c r="G21" i="3"/>
  <c r="H21" i="3"/>
  <c r="I21" i="3"/>
  <c r="J21" i="3"/>
  <c r="K21" i="3"/>
  <c r="L21" i="3"/>
  <c r="B22" i="3"/>
  <c r="F22" i="3"/>
  <c r="G22" i="3"/>
  <c r="H22" i="3" s="1"/>
  <c r="I22" i="3"/>
  <c r="J22" i="3"/>
  <c r="K22" i="3"/>
  <c r="L22" i="3"/>
  <c r="B23" i="3"/>
  <c r="F23" i="3"/>
  <c r="G23" i="3"/>
  <c r="H23" i="3" s="1"/>
  <c r="I23" i="3"/>
  <c r="J23" i="3"/>
  <c r="K23" i="3"/>
  <c r="L23" i="3"/>
  <c r="B24" i="3"/>
  <c r="F24" i="3"/>
  <c r="G24" i="3"/>
  <c r="H24" i="3" s="1"/>
  <c r="I24" i="3"/>
  <c r="J24" i="3"/>
  <c r="K24" i="3"/>
  <c r="L24" i="3"/>
  <c r="B25" i="3"/>
  <c r="F25" i="3"/>
  <c r="G25" i="3"/>
  <c r="H25" i="3"/>
  <c r="I25" i="3"/>
  <c r="J25" i="3"/>
  <c r="K25" i="3"/>
  <c r="L25" i="3"/>
  <c r="B26" i="3"/>
  <c r="F26" i="3"/>
  <c r="G26" i="3"/>
  <c r="H26" i="3" s="1"/>
  <c r="I26" i="3"/>
  <c r="J26" i="3"/>
  <c r="K26" i="3"/>
  <c r="L26" i="3"/>
  <c r="B27" i="3"/>
  <c r="F27" i="3"/>
  <c r="G27" i="3"/>
  <c r="H27" i="3" s="1"/>
  <c r="I27" i="3"/>
  <c r="J27" i="3"/>
  <c r="K27" i="3"/>
  <c r="L27" i="3"/>
  <c r="B28" i="3"/>
  <c r="F28" i="3"/>
  <c r="G28" i="3"/>
  <c r="H28" i="3" s="1"/>
  <c r="I28" i="3"/>
  <c r="J28" i="3"/>
  <c r="K28" i="3"/>
  <c r="L28" i="3"/>
  <c r="B29" i="3"/>
  <c r="F29" i="3"/>
  <c r="G29" i="3"/>
  <c r="H29" i="3"/>
  <c r="I29" i="3"/>
  <c r="J29" i="3"/>
  <c r="K29" i="3"/>
  <c r="L29" i="3"/>
  <c r="B30" i="3"/>
  <c r="F30" i="3"/>
  <c r="G30" i="3"/>
  <c r="H30" i="3" s="1"/>
  <c r="I30" i="3"/>
  <c r="J30" i="3"/>
  <c r="K30" i="3"/>
  <c r="L30" i="3"/>
  <c r="B31" i="3"/>
  <c r="F31" i="3"/>
  <c r="G31" i="3"/>
  <c r="H31" i="3" s="1"/>
  <c r="I31" i="3"/>
  <c r="J31" i="3"/>
  <c r="K31" i="3"/>
  <c r="L31" i="3"/>
  <c r="B32" i="3"/>
  <c r="F32" i="3"/>
  <c r="G32" i="3"/>
  <c r="H32" i="3" s="1"/>
  <c r="I32" i="3"/>
  <c r="J32" i="3"/>
  <c r="K32" i="3"/>
  <c r="L32" i="3"/>
  <c r="B33" i="3"/>
  <c r="F33" i="3"/>
  <c r="G33" i="3"/>
  <c r="H33" i="3"/>
  <c r="I33" i="3"/>
  <c r="J33" i="3"/>
  <c r="K33" i="3"/>
  <c r="L33" i="3"/>
  <c r="B34" i="3"/>
  <c r="F34" i="3"/>
  <c r="G34" i="3"/>
  <c r="H34" i="3" s="1"/>
  <c r="I34" i="3"/>
  <c r="J34" i="3"/>
  <c r="K34" i="3"/>
  <c r="L34" i="3"/>
  <c r="B35" i="3"/>
  <c r="F35" i="3"/>
  <c r="G35" i="3"/>
  <c r="H35" i="3" s="1"/>
  <c r="I35" i="3"/>
  <c r="J35" i="3"/>
  <c r="K35" i="3"/>
  <c r="L35" i="3"/>
  <c r="B36" i="3"/>
  <c r="F36" i="3"/>
  <c r="G36" i="3"/>
  <c r="H36" i="3" s="1"/>
  <c r="I36" i="3"/>
  <c r="J36" i="3"/>
  <c r="K36" i="3"/>
  <c r="L36" i="3"/>
  <c r="B37" i="3"/>
  <c r="F37" i="3"/>
  <c r="G37" i="3"/>
  <c r="H37" i="3"/>
  <c r="I37" i="3"/>
  <c r="J37" i="3"/>
  <c r="K37" i="3"/>
  <c r="L37" i="3"/>
  <c r="B38" i="3"/>
  <c r="F38" i="3"/>
  <c r="G38" i="3"/>
  <c r="H38" i="3" s="1"/>
  <c r="I38" i="3"/>
  <c r="J38" i="3"/>
  <c r="K38" i="3"/>
  <c r="L38" i="3"/>
  <c r="B39" i="3"/>
  <c r="F39" i="3"/>
  <c r="G39" i="3"/>
  <c r="H39" i="3" s="1"/>
  <c r="I39" i="3"/>
  <c r="J39" i="3"/>
  <c r="K39" i="3"/>
  <c r="L39" i="3"/>
  <c r="B40" i="3"/>
  <c r="F40" i="3"/>
  <c r="G40" i="3"/>
  <c r="H40" i="3" s="1"/>
  <c r="I40" i="3"/>
  <c r="J40" i="3"/>
  <c r="K40" i="3"/>
  <c r="L40" i="3"/>
  <c r="B41" i="3"/>
  <c r="F41" i="3"/>
  <c r="G41" i="3"/>
  <c r="H41" i="3"/>
  <c r="I41" i="3"/>
  <c r="J41" i="3"/>
  <c r="K41" i="3"/>
  <c r="L41" i="3"/>
  <c r="B42" i="3"/>
  <c r="F42" i="3"/>
  <c r="G42" i="3"/>
  <c r="H42" i="3" s="1"/>
  <c r="I42" i="3"/>
  <c r="J42" i="3"/>
  <c r="K42" i="3"/>
  <c r="L42" i="3"/>
  <c r="B43" i="3"/>
  <c r="F43" i="3"/>
  <c r="G43" i="3"/>
  <c r="H43" i="3" s="1"/>
  <c r="I43" i="3"/>
  <c r="J43" i="3"/>
  <c r="K43" i="3"/>
  <c r="L43" i="3"/>
  <c r="B44" i="3"/>
  <c r="F44" i="3"/>
  <c r="G44" i="3"/>
  <c r="H44" i="3" s="1"/>
  <c r="I44" i="3"/>
  <c r="J44" i="3"/>
  <c r="K44" i="3"/>
  <c r="L44" i="3"/>
  <c r="B45" i="3"/>
  <c r="F45" i="3"/>
  <c r="G45" i="3"/>
  <c r="H45" i="3"/>
  <c r="I45" i="3"/>
  <c r="J45" i="3"/>
  <c r="K45" i="3"/>
  <c r="L45" i="3"/>
  <c r="B46" i="3"/>
  <c r="F46" i="3"/>
  <c r="G46" i="3"/>
  <c r="H46" i="3" s="1"/>
  <c r="I46" i="3"/>
  <c r="J46" i="3"/>
  <c r="K46" i="3"/>
  <c r="L46" i="3"/>
  <c r="B47" i="3"/>
  <c r="F47" i="3"/>
  <c r="G47" i="3"/>
  <c r="H47" i="3" s="1"/>
  <c r="I47" i="3"/>
  <c r="J47" i="3"/>
  <c r="K47" i="3"/>
  <c r="L47" i="3"/>
  <c r="B48" i="3"/>
  <c r="F48" i="3"/>
  <c r="G48" i="3"/>
  <c r="H48" i="3" s="1"/>
  <c r="I48" i="3"/>
  <c r="J48" i="3"/>
  <c r="K48" i="3"/>
  <c r="L48" i="3"/>
  <c r="B49" i="3"/>
  <c r="F49" i="3"/>
  <c r="G49" i="3"/>
  <c r="H49" i="3"/>
  <c r="I49" i="3"/>
  <c r="J49" i="3"/>
  <c r="K49" i="3"/>
  <c r="L49" i="3"/>
  <c r="B50" i="3"/>
  <c r="F50" i="3"/>
  <c r="G50" i="3"/>
  <c r="H50" i="3" s="1"/>
  <c r="I50" i="3"/>
  <c r="J50" i="3"/>
  <c r="K50" i="3"/>
  <c r="L50" i="3"/>
  <c r="B51" i="3"/>
  <c r="F51" i="3"/>
  <c r="G51" i="3"/>
  <c r="H51" i="3" s="1"/>
  <c r="I51" i="3"/>
  <c r="J51" i="3"/>
  <c r="K51" i="3"/>
  <c r="L51" i="3"/>
  <c r="B52" i="3"/>
  <c r="F52" i="3"/>
  <c r="G52" i="3"/>
  <c r="H52" i="3" s="1"/>
  <c r="I52" i="3"/>
  <c r="J52" i="3"/>
  <c r="K52" i="3"/>
  <c r="L52" i="3"/>
  <c r="B53" i="3"/>
  <c r="F53" i="3"/>
  <c r="G53" i="3"/>
  <c r="H53" i="3"/>
  <c r="I53" i="3"/>
  <c r="J53" i="3"/>
  <c r="K53" i="3"/>
  <c r="L53" i="3"/>
  <c r="B54" i="3"/>
  <c r="F54" i="3"/>
  <c r="G54" i="3"/>
  <c r="H54" i="3" s="1"/>
  <c r="I54" i="3"/>
  <c r="J54" i="3"/>
  <c r="K54" i="3"/>
  <c r="L54" i="3"/>
  <c r="B55" i="3"/>
  <c r="F55" i="3"/>
  <c r="G55" i="3"/>
  <c r="H55" i="3" s="1"/>
  <c r="I55" i="3"/>
  <c r="J55" i="3"/>
  <c r="K55" i="3"/>
  <c r="L55" i="3"/>
  <c r="B56" i="3"/>
  <c r="F56" i="3"/>
  <c r="G56" i="3"/>
  <c r="H56" i="3" s="1"/>
  <c r="I56" i="3"/>
  <c r="J56" i="3"/>
  <c r="K56" i="3"/>
  <c r="L56" i="3"/>
  <c r="B57" i="3"/>
  <c r="F57" i="3"/>
  <c r="G57" i="3"/>
  <c r="H57" i="3"/>
  <c r="I57" i="3"/>
  <c r="J57" i="3"/>
  <c r="K57" i="3"/>
  <c r="L57" i="3"/>
  <c r="B58" i="3"/>
  <c r="F58" i="3"/>
  <c r="G58" i="3"/>
  <c r="H58" i="3" s="1"/>
  <c r="I58" i="3"/>
  <c r="J58" i="3"/>
  <c r="K58" i="3"/>
  <c r="L58" i="3"/>
  <c r="B59" i="3"/>
  <c r="F59" i="3"/>
  <c r="G59" i="3"/>
  <c r="H59" i="3" s="1"/>
  <c r="I59" i="3"/>
  <c r="J59" i="3"/>
  <c r="K59" i="3"/>
  <c r="L59" i="3"/>
  <c r="B60" i="3"/>
  <c r="F60" i="3"/>
  <c r="G60" i="3"/>
  <c r="H60" i="3" s="1"/>
  <c r="I60" i="3"/>
  <c r="J60" i="3"/>
  <c r="K60" i="3"/>
  <c r="L60" i="3"/>
  <c r="B61" i="3"/>
  <c r="D61" i="3"/>
  <c r="D60" i="3" s="1"/>
  <c r="F61" i="3"/>
  <c r="G61" i="3"/>
  <c r="H61" i="3"/>
  <c r="I61" i="3"/>
  <c r="J61" i="3"/>
  <c r="K61" i="3"/>
  <c r="L61" i="3"/>
  <c r="B62" i="3"/>
  <c r="C62" i="3"/>
  <c r="C61" i="3" s="1"/>
  <c r="C60" i="3" s="1"/>
  <c r="C59" i="3" s="1"/>
  <c r="C58" i="3" s="1"/>
  <c r="C57" i="3" s="1"/>
  <c r="C56" i="3" s="1"/>
  <c r="C55" i="3" s="1"/>
  <c r="C54" i="3" s="1"/>
  <c r="C53" i="3" s="1"/>
  <c r="C52" i="3" s="1"/>
  <c r="C51" i="3" s="1"/>
  <c r="C50" i="3" s="1"/>
  <c r="C49" i="3" s="1"/>
  <c r="C48" i="3" s="1"/>
  <c r="C47" i="3" s="1"/>
  <c r="C46" i="3" s="1"/>
  <c r="C45" i="3" s="1"/>
  <c r="C44" i="3" s="1"/>
  <c r="C43" i="3" s="1"/>
  <c r="C42" i="3" s="1"/>
  <c r="C41" i="3" s="1"/>
  <c r="C40" i="3" s="1"/>
  <c r="C39" i="3" s="1"/>
  <c r="C38" i="3" s="1"/>
  <c r="C37" i="3" s="1"/>
  <c r="C36" i="3" s="1"/>
  <c r="C35" i="3" s="1"/>
  <c r="C34" i="3" s="1"/>
  <c r="C33" i="3" s="1"/>
  <c r="C32" i="3" s="1"/>
  <c r="C31" i="3" s="1"/>
  <c r="C30" i="3" s="1"/>
  <c r="C29" i="3" s="1"/>
  <c r="C28" i="3" s="1"/>
  <c r="C27" i="3" s="1"/>
  <c r="C26" i="3" s="1"/>
  <c r="C25" i="3" s="1"/>
  <c r="C24" i="3" s="1"/>
  <c r="C23" i="3" s="1"/>
  <c r="C22" i="3" s="1"/>
  <c r="C21" i="3" s="1"/>
  <c r="C20" i="3" s="1"/>
  <c r="C19" i="3" s="1"/>
  <c r="C18" i="3" s="1"/>
  <c r="C17" i="3" s="1"/>
  <c r="C16" i="3" s="1"/>
  <c r="C15" i="3" s="1"/>
  <c r="C14" i="3" s="1"/>
  <c r="C13" i="3" s="1"/>
  <c r="C12" i="3" s="1"/>
  <c r="C11" i="3" s="1"/>
  <c r="D62" i="3"/>
  <c r="E62" i="3"/>
  <c r="F62" i="3"/>
  <c r="G62" i="3"/>
  <c r="H62" i="3" s="1"/>
  <c r="I62" i="3"/>
  <c r="J62" i="3"/>
  <c r="K62" i="3"/>
  <c r="L62" i="3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D59" i="3" l="1"/>
  <c r="E60" i="3"/>
  <c r="E61" i="3"/>
  <c r="B63" i="4"/>
  <c r="B64" i="4"/>
  <c r="B65" i="4"/>
  <c r="B66" i="4"/>
  <c r="B67" i="4"/>
  <c r="B63" i="3"/>
  <c r="F63" i="3"/>
  <c r="G63" i="3"/>
  <c r="H63" i="3" s="1"/>
  <c r="I63" i="3"/>
  <c r="J63" i="3"/>
  <c r="K63" i="3"/>
  <c r="L63" i="3"/>
  <c r="B64" i="3"/>
  <c r="F64" i="3"/>
  <c r="G64" i="3"/>
  <c r="H64" i="3" s="1"/>
  <c r="I64" i="3"/>
  <c r="J64" i="3"/>
  <c r="K64" i="3"/>
  <c r="L64" i="3"/>
  <c r="B65" i="3"/>
  <c r="F65" i="3"/>
  <c r="G65" i="3"/>
  <c r="H65" i="3" s="1"/>
  <c r="I65" i="3"/>
  <c r="J65" i="3"/>
  <c r="K65" i="3"/>
  <c r="L65" i="3"/>
  <c r="B66" i="3"/>
  <c r="F66" i="3"/>
  <c r="G66" i="3"/>
  <c r="I66" i="3"/>
  <c r="J66" i="3"/>
  <c r="K66" i="3"/>
  <c r="L66" i="3"/>
  <c r="B67" i="3"/>
  <c r="F67" i="3"/>
  <c r="G67" i="3"/>
  <c r="I67" i="3"/>
  <c r="J67" i="3"/>
  <c r="K67" i="3"/>
  <c r="L67" i="3"/>
  <c r="B62" i="6"/>
  <c r="B63" i="6"/>
  <c r="B64" i="6"/>
  <c r="B65" i="6"/>
  <c r="B66" i="6"/>
  <c r="L62" i="2"/>
  <c r="L63" i="2"/>
  <c r="L64" i="2"/>
  <c r="L65" i="2"/>
  <c r="L66" i="2"/>
  <c r="K62" i="2"/>
  <c r="K63" i="2"/>
  <c r="K64" i="2"/>
  <c r="K65" i="2"/>
  <c r="K66" i="2"/>
  <c r="I62" i="2"/>
  <c r="I63" i="2"/>
  <c r="I64" i="2"/>
  <c r="I65" i="2"/>
  <c r="I66" i="2"/>
  <c r="D58" i="3" l="1"/>
  <c r="E59" i="3"/>
  <c r="H66" i="3"/>
  <c r="H67" i="3"/>
  <c r="B68" i="4"/>
  <c r="B69" i="4"/>
  <c r="B70" i="4"/>
  <c r="B71" i="4"/>
  <c r="B68" i="3"/>
  <c r="F68" i="3"/>
  <c r="G68" i="3"/>
  <c r="I68" i="3"/>
  <c r="J68" i="3"/>
  <c r="K68" i="3"/>
  <c r="L68" i="3"/>
  <c r="B69" i="3"/>
  <c r="F69" i="3"/>
  <c r="G69" i="3"/>
  <c r="I69" i="3"/>
  <c r="J69" i="3"/>
  <c r="K69" i="3"/>
  <c r="L69" i="3"/>
  <c r="B70" i="3"/>
  <c r="F70" i="3"/>
  <c r="G70" i="3"/>
  <c r="H70" i="3" s="1"/>
  <c r="I70" i="3"/>
  <c r="J70" i="3"/>
  <c r="K70" i="3"/>
  <c r="L70" i="3"/>
  <c r="B71" i="3"/>
  <c r="F71" i="3"/>
  <c r="G71" i="3"/>
  <c r="I71" i="3"/>
  <c r="J71" i="3"/>
  <c r="K71" i="3"/>
  <c r="L71" i="3"/>
  <c r="B67" i="6"/>
  <c r="B68" i="6"/>
  <c r="B69" i="6"/>
  <c r="B70" i="6"/>
  <c r="L67" i="2"/>
  <c r="L68" i="2"/>
  <c r="L69" i="2"/>
  <c r="L70" i="2"/>
  <c r="K67" i="2"/>
  <c r="K68" i="2"/>
  <c r="K69" i="2"/>
  <c r="K70" i="2"/>
  <c r="I67" i="2"/>
  <c r="I68" i="2"/>
  <c r="I69" i="2"/>
  <c r="I70" i="2"/>
  <c r="D57" i="3" l="1"/>
  <c r="E58" i="3"/>
  <c r="H69" i="3"/>
  <c r="H71" i="3"/>
  <c r="H68" i="3"/>
  <c r="B72" i="4"/>
  <c r="B73" i="4"/>
  <c r="B74" i="4"/>
  <c r="B75" i="4"/>
  <c r="B76" i="4"/>
  <c r="B77" i="4"/>
  <c r="B78" i="4"/>
  <c r="B79" i="4"/>
  <c r="B80" i="4"/>
  <c r="B81" i="4"/>
  <c r="B72" i="3"/>
  <c r="F72" i="3"/>
  <c r="G72" i="3"/>
  <c r="I72" i="3"/>
  <c r="J72" i="3"/>
  <c r="K72" i="3"/>
  <c r="L72" i="3"/>
  <c r="B73" i="3"/>
  <c r="F73" i="3"/>
  <c r="G73" i="3"/>
  <c r="I73" i="3"/>
  <c r="J73" i="3"/>
  <c r="K73" i="3"/>
  <c r="L73" i="3"/>
  <c r="B74" i="3"/>
  <c r="F74" i="3"/>
  <c r="G74" i="3"/>
  <c r="I74" i="3"/>
  <c r="J74" i="3"/>
  <c r="K74" i="3"/>
  <c r="L74" i="3"/>
  <c r="B75" i="3"/>
  <c r="F75" i="3"/>
  <c r="G75" i="3"/>
  <c r="I75" i="3"/>
  <c r="J75" i="3"/>
  <c r="K75" i="3"/>
  <c r="L75" i="3"/>
  <c r="B76" i="3"/>
  <c r="F76" i="3"/>
  <c r="G76" i="3"/>
  <c r="I76" i="3"/>
  <c r="J76" i="3"/>
  <c r="K76" i="3"/>
  <c r="L76" i="3"/>
  <c r="B77" i="3"/>
  <c r="F77" i="3"/>
  <c r="G77" i="3"/>
  <c r="I77" i="3"/>
  <c r="J77" i="3"/>
  <c r="K77" i="3"/>
  <c r="L77" i="3"/>
  <c r="B78" i="3"/>
  <c r="F78" i="3"/>
  <c r="G78" i="3"/>
  <c r="I78" i="3"/>
  <c r="J78" i="3"/>
  <c r="K78" i="3"/>
  <c r="L78" i="3"/>
  <c r="B79" i="3"/>
  <c r="F79" i="3"/>
  <c r="G79" i="3"/>
  <c r="I79" i="3"/>
  <c r="J79" i="3"/>
  <c r="K79" i="3"/>
  <c r="L79" i="3"/>
  <c r="B80" i="3"/>
  <c r="F80" i="3"/>
  <c r="G80" i="3"/>
  <c r="I80" i="3"/>
  <c r="J80" i="3"/>
  <c r="K80" i="3"/>
  <c r="L80" i="3"/>
  <c r="B81" i="3"/>
  <c r="F81" i="3"/>
  <c r="G81" i="3"/>
  <c r="H81" i="3" s="1"/>
  <c r="I81" i="3"/>
  <c r="J81" i="3"/>
  <c r="K81" i="3"/>
  <c r="L81" i="3"/>
  <c r="B71" i="6"/>
  <c r="B72" i="6"/>
  <c r="B73" i="6"/>
  <c r="B74" i="6"/>
  <c r="B75" i="6"/>
  <c r="B76" i="6"/>
  <c r="B77" i="6"/>
  <c r="B78" i="6"/>
  <c r="B79" i="6"/>
  <c r="B80" i="6"/>
  <c r="L71" i="2"/>
  <c r="L72" i="2"/>
  <c r="L73" i="2"/>
  <c r="L74" i="2"/>
  <c r="L75" i="2"/>
  <c r="L76" i="2"/>
  <c r="L77" i="2"/>
  <c r="L78" i="2"/>
  <c r="L79" i="2"/>
  <c r="L80" i="2"/>
  <c r="K71" i="2"/>
  <c r="K72" i="2"/>
  <c r="K73" i="2"/>
  <c r="K74" i="2"/>
  <c r="K75" i="2"/>
  <c r="K76" i="2"/>
  <c r="K77" i="2"/>
  <c r="K78" i="2"/>
  <c r="K79" i="2"/>
  <c r="K80" i="2"/>
  <c r="I71" i="2"/>
  <c r="I72" i="2"/>
  <c r="I73" i="2"/>
  <c r="I74" i="2"/>
  <c r="I75" i="2"/>
  <c r="I76" i="2"/>
  <c r="I77" i="2"/>
  <c r="I78" i="2"/>
  <c r="I79" i="2"/>
  <c r="I80" i="2"/>
  <c r="D56" i="3" l="1"/>
  <c r="E57" i="3"/>
  <c r="H72" i="3"/>
  <c r="H80" i="3"/>
  <c r="H77" i="3"/>
  <c r="H78" i="3"/>
  <c r="H74" i="3"/>
  <c r="H79" i="3"/>
  <c r="H73" i="3"/>
  <c r="H76" i="3"/>
  <c r="H75" i="3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82" i="3"/>
  <c r="F82" i="3"/>
  <c r="G82" i="3"/>
  <c r="I82" i="3"/>
  <c r="J82" i="3"/>
  <c r="K82" i="3"/>
  <c r="L82" i="3"/>
  <c r="B83" i="3"/>
  <c r="F83" i="3"/>
  <c r="G83" i="3"/>
  <c r="I83" i="3"/>
  <c r="J83" i="3"/>
  <c r="K83" i="3"/>
  <c r="L83" i="3"/>
  <c r="B84" i="3"/>
  <c r="F84" i="3"/>
  <c r="G84" i="3"/>
  <c r="I84" i="3"/>
  <c r="J84" i="3"/>
  <c r="K84" i="3"/>
  <c r="L84" i="3"/>
  <c r="B85" i="3"/>
  <c r="F85" i="3"/>
  <c r="G85" i="3"/>
  <c r="I85" i="3"/>
  <c r="J85" i="3"/>
  <c r="K85" i="3"/>
  <c r="L85" i="3"/>
  <c r="B86" i="3"/>
  <c r="F86" i="3"/>
  <c r="G86" i="3"/>
  <c r="I86" i="3"/>
  <c r="J86" i="3"/>
  <c r="K86" i="3"/>
  <c r="L86" i="3"/>
  <c r="B87" i="3"/>
  <c r="F87" i="3"/>
  <c r="G87" i="3"/>
  <c r="I87" i="3"/>
  <c r="J87" i="3"/>
  <c r="K87" i="3"/>
  <c r="L87" i="3"/>
  <c r="B88" i="3"/>
  <c r="F88" i="3"/>
  <c r="G88" i="3"/>
  <c r="I88" i="3"/>
  <c r="J88" i="3"/>
  <c r="K88" i="3"/>
  <c r="L88" i="3"/>
  <c r="B89" i="3"/>
  <c r="F89" i="3"/>
  <c r="G89" i="3"/>
  <c r="I89" i="3"/>
  <c r="J89" i="3"/>
  <c r="K89" i="3"/>
  <c r="L89" i="3"/>
  <c r="B90" i="3"/>
  <c r="F90" i="3"/>
  <c r="G90" i="3"/>
  <c r="I90" i="3"/>
  <c r="J90" i="3"/>
  <c r="K90" i="3"/>
  <c r="L90" i="3"/>
  <c r="B91" i="3"/>
  <c r="F91" i="3"/>
  <c r="G91" i="3"/>
  <c r="I91" i="3"/>
  <c r="J91" i="3"/>
  <c r="K91" i="3"/>
  <c r="L91" i="3"/>
  <c r="B92" i="3"/>
  <c r="F92" i="3"/>
  <c r="G92" i="3"/>
  <c r="I92" i="3"/>
  <c r="J92" i="3"/>
  <c r="K92" i="3"/>
  <c r="L92" i="3"/>
  <c r="B93" i="3"/>
  <c r="F93" i="3"/>
  <c r="G93" i="3"/>
  <c r="I93" i="3"/>
  <c r="J93" i="3"/>
  <c r="K93" i="3"/>
  <c r="L93" i="3"/>
  <c r="B94" i="3"/>
  <c r="F94" i="3"/>
  <c r="G94" i="3"/>
  <c r="I94" i="3"/>
  <c r="J94" i="3"/>
  <c r="K94" i="3"/>
  <c r="L94" i="3"/>
  <c r="B95" i="3"/>
  <c r="F95" i="3"/>
  <c r="G95" i="3"/>
  <c r="I95" i="3"/>
  <c r="J95" i="3"/>
  <c r="K95" i="3"/>
  <c r="L95" i="3"/>
  <c r="B96" i="3"/>
  <c r="F96" i="3"/>
  <c r="G96" i="3"/>
  <c r="I96" i="3"/>
  <c r="J96" i="3"/>
  <c r="K96" i="3"/>
  <c r="L96" i="3"/>
  <c r="B97" i="3"/>
  <c r="F97" i="3"/>
  <c r="G97" i="3"/>
  <c r="I97" i="3"/>
  <c r="J97" i="3"/>
  <c r="K97" i="3"/>
  <c r="L97" i="3"/>
  <c r="B98" i="3"/>
  <c r="F98" i="3"/>
  <c r="G98" i="3"/>
  <c r="I98" i="3"/>
  <c r="J98" i="3"/>
  <c r="K98" i="3"/>
  <c r="L98" i="3"/>
  <c r="B99" i="3"/>
  <c r="F99" i="3"/>
  <c r="G99" i="3"/>
  <c r="I99" i="3"/>
  <c r="J99" i="3"/>
  <c r="K99" i="3"/>
  <c r="L99" i="3"/>
  <c r="B100" i="3"/>
  <c r="F100" i="3"/>
  <c r="G100" i="3"/>
  <c r="I100" i="3"/>
  <c r="J100" i="3"/>
  <c r="K100" i="3"/>
  <c r="L100" i="3"/>
  <c r="B101" i="3"/>
  <c r="F101" i="3"/>
  <c r="G101" i="3"/>
  <c r="I101" i="3"/>
  <c r="J101" i="3"/>
  <c r="K101" i="3"/>
  <c r="L101" i="3"/>
  <c r="B102" i="3"/>
  <c r="F102" i="3"/>
  <c r="G102" i="3"/>
  <c r="I102" i="3"/>
  <c r="J102" i="3"/>
  <c r="K102" i="3"/>
  <c r="L102" i="3"/>
  <c r="B103" i="3"/>
  <c r="F103" i="3"/>
  <c r="G103" i="3"/>
  <c r="I103" i="3"/>
  <c r="J103" i="3"/>
  <c r="K103" i="3"/>
  <c r="L103" i="3"/>
  <c r="B104" i="3"/>
  <c r="F104" i="3"/>
  <c r="G104" i="3"/>
  <c r="I104" i="3"/>
  <c r="J104" i="3"/>
  <c r="K104" i="3"/>
  <c r="L104" i="3"/>
  <c r="B105" i="3"/>
  <c r="F105" i="3"/>
  <c r="G105" i="3"/>
  <c r="I105" i="3"/>
  <c r="J105" i="3"/>
  <c r="K105" i="3"/>
  <c r="L105" i="3"/>
  <c r="B106" i="3"/>
  <c r="F106" i="3"/>
  <c r="G106" i="3"/>
  <c r="I106" i="3"/>
  <c r="J106" i="3"/>
  <c r="K106" i="3"/>
  <c r="L106" i="3"/>
  <c r="B107" i="3"/>
  <c r="F107" i="3"/>
  <c r="G107" i="3"/>
  <c r="I107" i="3"/>
  <c r="J107" i="3"/>
  <c r="K107" i="3"/>
  <c r="L107" i="3"/>
  <c r="B108" i="3"/>
  <c r="F108" i="3"/>
  <c r="G108" i="3"/>
  <c r="I108" i="3"/>
  <c r="J108" i="3"/>
  <c r="K108" i="3"/>
  <c r="L108" i="3"/>
  <c r="B109" i="3"/>
  <c r="F109" i="3"/>
  <c r="G109" i="3"/>
  <c r="I109" i="3"/>
  <c r="J109" i="3"/>
  <c r="K109" i="3"/>
  <c r="L109" i="3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D55" i="3" l="1"/>
  <c r="E56" i="3"/>
  <c r="H102" i="3"/>
  <c r="H94" i="3"/>
  <c r="H92" i="3"/>
  <c r="H85" i="3"/>
  <c r="H105" i="3"/>
  <c r="H97" i="3"/>
  <c r="H88" i="3"/>
  <c r="H108" i="3"/>
  <c r="H104" i="3"/>
  <c r="H96" i="3"/>
  <c r="H91" i="3"/>
  <c r="H83" i="3"/>
  <c r="H89" i="3"/>
  <c r="H84" i="3"/>
  <c r="H100" i="3"/>
  <c r="H107" i="3"/>
  <c r="H99" i="3"/>
  <c r="H86" i="3"/>
  <c r="H82" i="3"/>
  <c r="H109" i="3"/>
  <c r="H103" i="3"/>
  <c r="H98" i="3"/>
  <c r="H93" i="3"/>
  <c r="H87" i="3"/>
  <c r="H106" i="3"/>
  <c r="H101" i="3"/>
  <c r="H95" i="3"/>
  <c r="H90" i="3"/>
  <c r="B110" i="4"/>
  <c r="B111" i="4"/>
  <c r="B112" i="4"/>
  <c r="B113" i="4"/>
  <c r="B114" i="4"/>
  <c r="B110" i="3"/>
  <c r="F110" i="3"/>
  <c r="G110" i="3"/>
  <c r="H110" i="3" s="1"/>
  <c r="I110" i="3"/>
  <c r="J110" i="3"/>
  <c r="K110" i="3"/>
  <c r="L110" i="3"/>
  <c r="B111" i="3"/>
  <c r="F111" i="3"/>
  <c r="G111" i="3"/>
  <c r="I111" i="3"/>
  <c r="J111" i="3"/>
  <c r="K111" i="3"/>
  <c r="L111" i="3"/>
  <c r="B112" i="3"/>
  <c r="F112" i="3"/>
  <c r="G112" i="3"/>
  <c r="I112" i="3"/>
  <c r="J112" i="3"/>
  <c r="K112" i="3"/>
  <c r="L112" i="3"/>
  <c r="B113" i="3"/>
  <c r="F113" i="3"/>
  <c r="G113" i="3"/>
  <c r="I113" i="3"/>
  <c r="J113" i="3"/>
  <c r="K113" i="3"/>
  <c r="L113" i="3"/>
  <c r="B114" i="3"/>
  <c r="F114" i="3"/>
  <c r="G114" i="3"/>
  <c r="I114" i="3"/>
  <c r="J114" i="3"/>
  <c r="K114" i="3"/>
  <c r="L114" i="3"/>
  <c r="B109" i="6"/>
  <c r="B110" i="6"/>
  <c r="B111" i="6"/>
  <c r="B112" i="6"/>
  <c r="B113" i="6"/>
  <c r="L109" i="2"/>
  <c r="L110" i="2"/>
  <c r="L111" i="2"/>
  <c r="L112" i="2"/>
  <c r="L113" i="2"/>
  <c r="K109" i="2"/>
  <c r="K110" i="2"/>
  <c r="K111" i="2"/>
  <c r="K112" i="2"/>
  <c r="K113" i="2"/>
  <c r="I109" i="2"/>
  <c r="I110" i="2"/>
  <c r="I111" i="2"/>
  <c r="I112" i="2"/>
  <c r="I113" i="2"/>
  <c r="D54" i="3" l="1"/>
  <c r="E55" i="3"/>
  <c r="H114" i="3"/>
  <c r="H111" i="3"/>
  <c r="H112" i="3"/>
  <c r="H113" i="3"/>
  <c r="B115" i="4"/>
  <c r="B116" i="4"/>
  <c r="B117" i="4"/>
  <c r="B118" i="4"/>
  <c r="B119" i="4"/>
  <c r="B115" i="3"/>
  <c r="F115" i="3"/>
  <c r="G115" i="3"/>
  <c r="I115" i="3"/>
  <c r="J115" i="3"/>
  <c r="K115" i="3"/>
  <c r="L115" i="3"/>
  <c r="B116" i="3"/>
  <c r="F116" i="3"/>
  <c r="G116" i="3"/>
  <c r="I116" i="3"/>
  <c r="J116" i="3"/>
  <c r="K116" i="3"/>
  <c r="L116" i="3"/>
  <c r="B117" i="3"/>
  <c r="F117" i="3"/>
  <c r="G117" i="3"/>
  <c r="I117" i="3"/>
  <c r="J117" i="3"/>
  <c r="K117" i="3"/>
  <c r="L117" i="3"/>
  <c r="B118" i="3"/>
  <c r="F118" i="3"/>
  <c r="G118" i="3"/>
  <c r="I118" i="3"/>
  <c r="J118" i="3"/>
  <c r="K118" i="3"/>
  <c r="L118" i="3"/>
  <c r="B119" i="3"/>
  <c r="F119" i="3"/>
  <c r="G119" i="3"/>
  <c r="I119" i="3"/>
  <c r="J119" i="3"/>
  <c r="K119" i="3"/>
  <c r="L119" i="3"/>
  <c r="B114" i="6"/>
  <c r="B115" i="6"/>
  <c r="B116" i="6"/>
  <c r="B117" i="6"/>
  <c r="B118" i="6"/>
  <c r="L114" i="2"/>
  <c r="L115" i="2"/>
  <c r="L116" i="2"/>
  <c r="L117" i="2"/>
  <c r="L118" i="2"/>
  <c r="K114" i="2"/>
  <c r="K115" i="2"/>
  <c r="K116" i="2"/>
  <c r="K117" i="2"/>
  <c r="K118" i="2"/>
  <c r="I114" i="2"/>
  <c r="I115" i="2"/>
  <c r="I116" i="2"/>
  <c r="I117" i="2"/>
  <c r="I118" i="2"/>
  <c r="D53" i="3" l="1"/>
  <c r="E54" i="3"/>
  <c r="H118" i="3"/>
  <c r="H115" i="3"/>
  <c r="H119" i="3"/>
  <c r="H117" i="3"/>
  <c r="H116" i="3"/>
  <c r="B120" i="4"/>
  <c r="B121" i="4"/>
  <c r="B122" i="4"/>
  <c r="B123" i="4"/>
  <c r="B124" i="4"/>
  <c r="B120" i="3"/>
  <c r="F120" i="3"/>
  <c r="G120" i="3"/>
  <c r="I120" i="3"/>
  <c r="J120" i="3"/>
  <c r="K120" i="3"/>
  <c r="L120" i="3"/>
  <c r="B121" i="3"/>
  <c r="F121" i="3"/>
  <c r="G121" i="3"/>
  <c r="I121" i="3"/>
  <c r="J121" i="3"/>
  <c r="K121" i="3"/>
  <c r="L121" i="3"/>
  <c r="B122" i="3"/>
  <c r="F122" i="3"/>
  <c r="G122" i="3"/>
  <c r="I122" i="3"/>
  <c r="J122" i="3"/>
  <c r="K122" i="3"/>
  <c r="L122" i="3"/>
  <c r="B123" i="3"/>
  <c r="F123" i="3"/>
  <c r="G123" i="3"/>
  <c r="I123" i="3"/>
  <c r="J123" i="3"/>
  <c r="K123" i="3"/>
  <c r="L123" i="3"/>
  <c r="B124" i="3"/>
  <c r="F124" i="3"/>
  <c r="G124" i="3"/>
  <c r="I124" i="3"/>
  <c r="J124" i="3"/>
  <c r="K124" i="3"/>
  <c r="L124" i="3"/>
  <c r="B119" i="6"/>
  <c r="B120" i="6"/>
  <c r="B121" i="6"/>
  <c r="B122" i="6"/>
  <c r="B123" i="6"/>
  <c r="L119" i="2"/>
  <c r="L120" i="2"/>
  <c r="L121" i="2"/>
  <c r="L122" i="2"/>
  <c r="L123" i="2"/>
  <c r="K119" i="2"/>
  <c r="K120" i="2"/>
  <c r="K121" i="2"/>
  <c r="K122" i="2"/>
  <c r="K123" i="2"/>
  <c r="I119" i="2"/>
  <c r="I120" i="2"/>
  <c r="I121" i="2"/>
  <c r="I122" i="2"/>
  <c r="I123" i="2"/>
  <c r="D52" i="3" l="1"/>
  <c r="E53" i="3"/>
  <c r="H122" i="3"/>
  <c r="H120" i="3"/>
  <c r="H123" i="3"/>
  <c r="H124" i="3"/>
  <c r="H121" i="3"/>
  <c r="B125" i="4"/>
  <c r="B126" i="4"/>
  <c r="B127" i="4"/>
  <c r="B128" i="4"/>
  <c r="B129" i="4"/>
  <c r="B130" i="4"/>
  <c r="B131" i="4"/>
  <c r="B132" i="4"/>
  <c r="B133" i="4"/>
  <c r="B134" i="4"/>
  <c r="B125" i="3"/>
  <c r="F125" i="3"/>
  <c r="G125" i="3"/>
  <c r="I125" i="3"/>
  <c r="J125" i="3"/>
  <c r="K125" i="3"/>
  <c r="L125" i="3"/>
  <c r="B126" i="3"/>
  <c r="F126" i="3"/>
  <c r="G126" i="3"/>
  <c r="I126" i="3"/>
  <c r="J126" i="3"/>
  <c r="K126" i="3"/>
  <c r="L126" i="3"/>
  <c r="B127" i="3"/>
  <c r="F127" i="3"/>
  <c r="G127" i="3"/>
  <c r="I127" i="3"/>
  <c r="J127" i="3"/>
  <c r="K127" i="3"/>
  <c r="L127" i="3"/>
  <c r="B128" i="3"/>
  <c r="F128" i="3"/>
  <c r="G128" i="3"/>
  <c r="I128" i="3"/>
  <c r="J128" i="3"/>
  <c r="K128" i="3"/>
  <c r="L128" i="3"/>
  <c r="B129" i="3"/>
  <c r="F129" i="3"/>
  <c r="G129" i="3"/>
  <c r="I129" i="3"/>
  <c r="J129" i="3"/>
  <c r="K129" i="3"/>
  <c r="L129" i="3"/>
  <c r="B130" i="3"/>
  <c r="F130" i="3"/>
  <c r="G130" i="3"/>
  <c r="I130" i="3"/>
  <c r="J130" i="3"/>
  <c r="K130" i="3"/>
  <c r="L130" i="3"/>
  <c r="B131" i="3"/>
  <c r="F131" i="3"/>
  <c r="G131" i="3"/>
  <c r="I131" i="3"/>
  <c r="J131" i="3"/>
  <c r="K131" i="3"/>
  <c r="L131" i="3"/>
  <c r="B132" i="3"/>
  <c r="F132" i="3"/>
  <c r="G132" i="3"/>
  <c r="I132" i="3"/>
  <c r="J132" i="3"/>
  <c r="K132" i="3"/>
  <c r="L132" i="3"/>
  <c r="B133" i="3"/>
  <c r="F133" i="3"/>
  <c r="G133" i="3"/>
  <c r="I133" i="3"/>
  <c r="J133" i="3"/>
  <c r="K133" i="3"/>
  <c r="L133" i="3"/>
  <c r="B134" i="3"/>
  <c r="F134" i="3"/>
  <c r="G134" i="3"/>
  <c r="I134" i="3"/>
  <c r="J134" i="3"/>
  <c r="K134" i="3"/>
  <c r="L134" i="3"/>
  <c r="B124" i="6"/>
  <c r="B125" i="6"/>
  <c r="B126" i="6"/>
  <c r="B127" i="6"/>
  <c r="B128" i="6"/>
  <c r="B129" i="6"/>
  <c r="B130" i="6"/>
  <c r="B131" i="6"/>
  <c r="B132" i="6"/>
  <c r="B133" i="6"/>
  <c r="L124" i="2"/>
  <c r="L125" i="2"/>
  <c r="L126" i="2"/>
  <c r="L127" i="2"/>
  <c r="L128" i="2"/>
  <c r="L129" i="2"/>
  <c r="L130" i="2"/>
  <c r="L131" i="2"/>
  <c r="L132" i="2"/>
  <c r="L133" i="2"/>
  <c r="K124" i="2"/>
  <c r="K125" i="2"/>
  <c r="K126" i="2"/>
  <c r="K127" i="2"/>
  <c r="K128" i="2"/>
  <c r="K129" i="2"/>
  <c r="K130" i="2"/>
  <c r="K131" i="2"/>
  <c r="K132" i="2"/>
  <c r="K133" i="2"/>
  <c r="I124" i="2"/>
  <c r="I125" i="2"/>
  <c r="I126" i="2"/>
  <c r="I127" i="2"/>
  <c r="I128" i="2"/>
  <c r="I129" i="2"/>
  <c r="I130" i="2"/>
  <c r="I131" i="2"/>
  <c r="I132" i="2"/>
  <c r="I133" i="2"/>
  <c r="D51" i="3" l="1"/>
  <c r="E52" i="3"/>
  <c r="H131" i="3"/>
  <c r="H127" i="3"/>
  <c r="H133" i="3"/>
  <c r="H129" i="3"/>
  <c r="H125" i="3"/>
  <c r="H132" i="3"/>
  <c r="H134" i="3"/>
  <c r="H128" i="3"/>
  <c r="H126" i="3"/>
  <c r="H130" i="3"/>
  <c r="B135" i="4"/>
  <c r="B136" i="4"/>
  <c r="B137" i="4"/>
  <c r="B138" i="4"/>
  <c r="B139" i="4"/>
  <c r="B135" i="3"/>
  <c r="F135" i="3"/>
  <c r="G135" i="3"/>
  <c r="I135" i="3"/>
  <c r="J135" i="3"/>
  <c r="K135" i="3"/>
  <c r="L135" i="3"/>
  <c r="B136" i="3"/>
  <c r="F136" i="3"/>
  <c r="G136" i="3"/>
  <c r="I136" i="3"/>
  <c r="J136" i="3"/>
  <c r="K136" i="3"/>
  <c r="L136" i="3"/>
  <c r="B137" i="3"/>
  <c r="F137" i="3"/>
  <c r="G137" i="3"/>
  <c r="I137" i="3"/>
  <c r="J137" i="3"/>
  <c r="K137" i="3"/>
  <c r="L137" i="3"/>
  <c r="B138" i="3"/>
  <c r="F138" i="3"/>
  <c r="G138" i="3"/>
  <c r="I138" i="3"/>
  <c r="J138" i="3"/>
  <c r="K138" i="3"/>
  <c r="L138" i="3"/>
  <c r="B139" i="3"/>
  <c r="F139" i="3"/>
  <c r="G139" i="3"/>
  <c r="I139" i="3"/>
  <c r="J139" i="3"/>
  <c r="K139" i="3"/>
  <c r="L139" i="3"/>
  <c r="B134" i="6"/>
  <c r="B135" i="6"/>
  <c r="B136" i="6"/>
  <c r="B137" i="6"/>
  <c r="B138" i="6"/>
  <c r="L134" i="2"/>
  <c r="L135" i="2"/>
  <c r="L136" i="2"/>
  <c r="L137" i="2"/>
  <c r="L138" i="2"/>
  <c r="K134" i="2"/>
  <c r="K135" i="2"/>
  <c r="K136" i="2"/>
  <c r="K137" i="2"/>
  <c r="K138" i="2"/>
  <c r="I134" i="2"/>
  <c r="I135" i="2"/>
  <c r="I136" i="2"/>
  <c r="I137" i="2"/>
  <c r="I138" i="2"/>
  <c r="D50" i="3" l="1"/>
  <c r="E51" i="3"/>
  <c r="H136" i="3"/>
  <c r="H137" i="3"/>
  <c r="H138" i="3"/>
  <c r="H135" i="3"/>
  <c r="H139" i="3"/>
  <c r="B140" i="4"/>
  <c r="B141" i="4"/>
  <c r="B142" i="4"/>
  <c r="B143" i="4"/>
  <c r="B144" i="4"/>
  <c r="B140" i="3"/>
  <c r="F140" i="3"/>
  <c r="G140" i="3"/>
  <c r="I140" i="3"/>
  <c r="J140" i="3"/>
  <c r="K140" i="3"/>
  <c r="L140" i="3"/>
  <c r="B141" i="3"/>
  <c r="F141" i="3"/>
  <c r="G141" i="3"/>
  <c r="I141" i="3"/>
  <c r="J141" i="3"/>
  <c r="K141" i="3"/>
  <c r="L141" i="3"/>
  <c r="B142" i="3"/>
  <c r="F142" i="3"/>
  <c r="G142" i="3"/>
  <c r="I142" i="3"/>
  <c r="J142" i="3"/>
  <c r="K142" i="3"/>
  <c r="L142" i="3"/>
  <c r="B143" i="3"/>
  <c r="F143" i="3"/>
  <c r="G143" i="3"/>
  <c r="I143" i="3"/>
  <c r="J143" i="3"/>
  <c r="K143" i="3"/>
  <c r="L143" i="3"/>
  <c r="B144" i="3"/>
  <c r="F144" i="3"/>
  <c r="G144" i="3"/>
  <c r="I144" i="3"/>
  <c r="J144" i="3"/>
  <c r="K144" i="3"/>
  <c r="L144" i="3"/>
  <c r="B139" i="6"/>
  <c r="B140" i="6"/>
  <c r="B141" i="6"/>
  <c r="B142" i="6"/>
  <c r="B143" i="6"/>
  <c r="L139" i="2"/>
  <c r="L140" i="2"/>
  <c r="L141" i="2"/>
  <c r="L142" i="2"/>
  <c r="L143" i="2"/>
  <c r="K139" i="2"/>
  <c r="K140" i="2"/>
  <c r="K141" i="2"/>
  <c r="K142" i="2"/>
  <c r="K143" i="2"/>
  <c r="I139" i="2"/>
  <c r="I140" i="2"/>
  <c r="I141" i="2"/>
  <c r="I142" i="2"/>
  <c r="I143" i="2"/>
  <c r="D49" i="3" l="1"/>
  <c r="E50" i="3"/>
  <c r="H143" i="3"/>
  <c r="H144" i="3"/>
  <c r="H140" i="3"/>
  <c r="H142" i="3"/>
  <c r="H141" i="3"/>
  <c r="B145" i="4"/>
  <c r="B146" i="4"/>
  <c r="B145" i="3"/>
  <c r="F145" i="3"/>
  <c r="G145" i="3"/>
  <c r="I145" i="3"/>
  <c r="J145" i="3"/>
  <c r="K145" i="3"/>
  <c r="L145" i="3"/>
  <c r="B146" i="3"/>
  <c r="F146" i="3"/>
  <c r="G146" i="3"/>
  <c r="I146" i="3"/>
  <c r="J146" i="3"/>
  <c r="K146" i="3"/>
  <c r="L146" i="3"/>
  <c r="B144" i="6"/>
  <c r="B145" i="6"/>
  <c r="L144" i="2"/>
  <c r="L145" i="2"/>
  <c r="K144" i="2"/>
  <c r="K145" i="2"/>
  <c r="I144" i="2"/>
  <c r="I145" i="2"/>
  <c r="D48" i="3" l="1"/>
  <c r="E49" i="3"/>
  <c r="H146" i="3"/>
  <c r="H145" i="3"/>
  <c r="B147" i="4"/>
  <c r="B148" i="4"/>
  <c r="B149" i="4"/>
  <c r="B150" i="4"/>
  <c r="B151" i="4"/>
  <c r="B152" i="4"/>
  <c r="B153" i="4"/>
  <c r="B147" i="3"/>
  <c r="F147" i="3"/>
  <c r="G147" i="3"/>
  <c r="I147" i="3"/>
  <c r="J147" i="3"/>
  <c r="K147" i="3"/>
  <c r="L147" i="3"/>
  <c r="B148" i="3"/>
  <c r="F148" i="3"/>
  <c r="G148" i="3"/>
  <c r="I148" i="3"/>
  <c r="J148" i="3"/>
  <c r="K148" i="3"/>
  <c r="L148" i="3"/>
  <c r="B149" i="3"/>
  <c r="F149" i="3"/>
  <c r="G149" i="3"/>
  <c r="I149" i="3"/>
  <c r="J149" i="3"/>
  <c r="K149" i="3"/>
  <c r="L149" i="3"/>
  <c r="B150" i="3"/>
  <c r="F150" i="3"/>
  <c r="G150" i="3"/>
  <c r="I150" i="3"/>
  <c r="J150" i="3"/>
  <c r="K150" i="3"/>
  <c r="L150" i="3"/>
  <c r="B151" i="3"/>
  <c r="F151" i="3"/>
  <c r="G151" i="3"/>
  <c r="I151" i="3"/>
  <c r="J151" i="3"/>
  <c r="K151" i="3"/>
  <c r="L151" i="3"/>
  <c r="B152" i="3"/>
  <c r="F152" i="3"/>
  <c r="G152" i="3"/>
  <c r="I152" i="3"/>
  <c r="J152" i="3"/>
  <c r="K152" i="3"/>
  <c r="L152" i="3"/>
  <c r="B153" i="3"/>
  <c r="F153" i="3"/>
  <c r="G153" i="3"/>
  <c r="I153" i="3"/>
  <c r="J153" i="3"/>
  <c r="K153" i="3"/>
  <c r="L153" i="3"/>
  <c r="B146" i="6"/>
  <c r="B147" i="6"/>
  <c r="B148" i="6"/>
  <c r="B149" i="6"/>
  <c r="B150" i="6"/>
  <c r="B151" i="6"/>
  <c r="B152" i="6"/>
  <c r="L146" i="2"/>
  <c r="L147" i="2"/>
  <c r="L148" i="2"/>
  <c r="L149" i="2"/>
  <c r="L150" i="2"/>
  <c r="L151" i="2"/>
  <c r="L152" i="2"/>
  <c r="K146" i="2"/>
  <c r="K147" i="2"/>
  <c r="K148" i="2"/>
  <c r="K149" i="2"/>
  <c r="K150" i="2"/>
  <c r="K151" i="2"/>
  <c r="K152" i="2"/>
  <c r="I146" i="2"/>
  <c r="I147" i="2"/>
  <c r="I148" i="2"/>
  <c r="I149" i="2"/>
  <c r="I150" i="2"/>
  <c r="I151" i="2"/>
  <c r="I152" i="2"/>
  <c r="D47" i="3" l="1"/>
  <c r="E48" i="3"/>
  <c r="H151" i="3"/>
  <c r="H147" i="3"/>
  <c r="H148" i="3"/>
  <c r="H149" i="3"/>
  <c r="H152" i="3"/>
  <c r="H153" i="3"/>
  <c r="H150" i="3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54" i="3"/>
  <c r="F154" i="3"/>
  <c r="G154" i="3"/>
  <c r="I154" i="3"/>
  <c r="J154" i="3"/>
  <c r="K154" i="3"/>
  <c r="L154" i="3"/>
  <c r="B155" i="3"/>
  <c r="F155" i="3"/>
  <c r="G155" i="3"/>
  <c r="I155" i="3"/>
  <c r="J155" i="3"/>
  <c r="K155" i="3"/>
  <c r="L155" i="3"/>
  <c r="B156" i="3"/>
  <c r="F156" i="3"/>
  <c r="G156" i="3"/>
  <c r="I156" i="3"/>
  <c r="J156" i="3"/>
  <c r="K156" i="3"/>
  <c r="L156" i="3"/>
  <c r="B157" i="3"/>
  <c r="F157" i="3"/>
  <c r="G157" i="3"/>
  <c r="I157" i="3"/>
  <c r="J157" i="3"/>
  <c r="K157" i="3"/>
  <c r="L157" i="3"/>
  <c r="B158" i="3"/>
  <c r="F158" i="3"/>
  <c r="G158" i="3"/>
  <c r="I158" i="3"/>
  <c r="J158" i="3"/>
  <c r="K158" i="3"/>
  <c r="L158" i="3"/>
  <c r="B159" i="3"/>
  <c r="F159" i="3"/>
  <c r="G159" i="3"/>
  <c r="I159" i="3"/>
  <c r="J159" i="3"/>
  <c r="K159" i="3"/>
  <c r="L159" i="3"/>
  <c r="B160" i="3"/>
  <c r="F160" i="3"/>
  <c r="G160" i="3"/>
  <c r="I160" i="3"/>
  <c r="J160" i="3"/>
  <c r="K160" i="3"/>
  <c r="L160" i="3"/>
  <c r="B161" i="3"/>
  <c r="F161" i="3"/>
  <c r="G161" i="3"/>
  <c r="I161" i="3"/>
  <c r="J161" i="3"/>
  <c r="K161" i="3"/>
  <c r="L161" i="3"/>
  <c r="B162" i="3"/>
  <c r="F162" i="3"/>
  <c r="G162" i="3"/>
  <c r="I162" i="3"/>
  <c r="J162" i="3"/>
  <c r="K162" i="3"/>
  <c r="L162" i="3"/>
  <c r="B163" i="3"/>
  <c r="F163" i="3"/>
  <c r="G163" i="3"/>
  <c r="I163" i="3"/>
  <c r="J163" i="3"/>
  <c r="K163" i="3"/>
  <c r="L163" i="3"/>
  <c r="B164" i="3"/>
  <c r="F164" i="3"/>
  <c r="G164" i="3"/>
  <c r="I164" i="3"/>
  <c r="J164" i="3"/>
  <c r="K164" i="3"/>
  <c r="L164" i="3"/>
  <c r="B165" i="3"/>
  <c r="F165" i="3"/>
  <c r="G165" i="3"/>
  <c r="I165" i="3"/>
  <c r="J165" i="3"/>
  <c r="K165" i="3"/>
  <c r="L165" i="3"/>
  <c r="B166" i="3"/>
  <c r="F166" i="3"/>
  <c r="G166" i="3"/>
  <c r="I166" i="3"/>
  <c r="J166" i="3"/>
  <c r="K166" i="3"/>
  <c r="L166" i="3"/>
  <c r="B167" i="3"/>
  <c r="F167" i="3"/>
  <c r="G167" i="3"/>
  <c r="I167" i="3"/>
  <c r="J167" i="3"/>
  <c r="K167" i="3"/>
  <c r="L167" i="3"/>
  <c r="B168" i="3"/>
  <c r="F168" i="3"/>
  <c r="G168" i="3"/>
  <c r="I168" i="3"/>
  <c r="J168" i="3"/>
  <c r="K168" i="3"/>
  <c r="L168" i="3"/>
  <c r="B169" i="3"/>
  <c r="F169" i="3"/>
  <c r="G169" i="3"/>
  <c r="I169" i="3"/>
  <c r="J169" i="3"/>
  <c r="K169" i="3"/>
  <c r="L169" i="3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D46" i="3" l="1"/>
  <c r="E47" i="3"/>
  <c r="H168" i="3"/>
  <c r="H165" i="3"/>
  <c r="H161" i="3"/>
  <c r="H158" i="3"/>
  <c r="H154" i="3"/>
  <c r="H166" i="3"/>
  <c r="H164" i="3"/>
  <c r="H163" i="3"/>
  <c r="H160" i="3"/>
  <c r="H167" i="3"/>
  <c r="H157" i="3"/>
  <c r="H169" i="3"/>
  <c r="H162" i="3"/>
  <c r="H159" i="3"/>
  <c r="H155" i="3"/>
  <c r="H156" i="3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70" i="3"/>
  <c r="F170" i="3"/>
  <c r="G170" i="3"/>
  <c r="I170" i="3"/>
  <c r="J170" i="3"/>
  <c r="K170" i="3"/>
  <c r="L170" i="3"/>
  <c r="B171" i="3"/>
  <c r="F171" i="3"/>
  <c r="G171" i="3"/>
  <c r="I171" i="3"/>
  <c r="J171" i="3"/>
  <c r="K171" i="3"/>
  <c r="L171" i="3"/>
  <c r="B172" i="3"/>
  <c r="F172" i="3"/>
  <c r="G172" i="3"/>
  <c r="I172" i="3"/>
  <c r="J172" i="3"/>
  <c r="K172" i="3"/>
  <c r="L172" i="3"/>
  <c r="B173" i="3"/>
  <c r="F173" i="3"/>
  <c r="G173" i="3"/>
  <c r="I173" i="3"/>
  <c r="J173" i="3"/>
  <c r="K173" i="3"/>
  <c r="L173" i="3"/>
  <c r="B174" i="3"/>
  <c r="F174" i="3"/>
  <c r="G174" i="3"/>
  <c r="I174" i="3"/>
  <c r="J174" i="3"/>
  <c r="K174" i="3"/>
  <c r="L174" i="3"/>
  <c r="B175" i="3"/>
  <c r="F175" i="3"/>
  <c r="G175" i="3"/>
  <c r="I175" i="3"/>
  <c r="J175" i="3"/>
  <c r="K175" i="3"/>
  <c r="L175" i="3"/>
  <c r="B176" i="3"/>
  <c r="F176" i="3"/>
  <c r="G176" i="3"/>
  <c r="I176" i="3"/>
  <c r="J176" i="3"/>
  <c r="K176" i="3"/>
  <c r="L176" i="3"/>
  <c r="B177" i="3"/>
  <c r="F177" i="3"/>
  <c r="G177" i="3"/>
  <c r="I177" i="3"/>
  <c r="J177" i="3"/>
  <c r="K177" i="3"/>
  <c r="L177" i="3"/>
  <c r="B178" i="3"/>
  <c r="F178" i="3"/>
  <c r="G178" i="3"/>
  <c r="I178" i="3"/>
  <c r="J178" i="3"/>
  <c r="K178" i="3"/>
  <c r="L178" i="3"/>
  <c r="B179" i="3"/>
  <c r="F179" i="3"/>
  <c r="G179" i="3"/>
  <c r="I179" i="3"/>
  <c r="J179" i="3"/>
  <c r="K179" i="3"/>
  <c r="L179" i="3"/>
  <c r="B180" i="3"/>
  <c r="F180" i="3"/>
  <c r="G180" i="3"/>
  <c r="I180" i="3"/>
  <c r="J180" i="3"/>
  <c r="K180" i="3"/>
  <c r="L180" i="3"/>
  <c r="B181" i="3"/>
  <c r="F181" i="3"/>
  <c r="G181" i="3"/>
  <c r="I181" i="3"/>
  <c r="J181" i="3"/>
  <c r="K181" i="3"/>
  <c r="L181" i="3"/>
  <c r="B182" i="3"/>
  <c r="F182" i="3"/>
  <c r="G182" i="3"/>
  <c r="I182" i="3"/>
  <c r="J182" i="3"/>
  <c r="K182" i="3"/>
  <c r="L182" i="3"/>
  <c r="B183" i="3"/>
  <c r="F183" i="3"/>
  <c r="G183" i="3"/>
  <c r="I183" i="3"/>
  <c r="J183" i="3"/>
  <c r="K183" i="3"/>
  <c r="L183" i="3"/>
  <c r="B184" i="3"/>
  <c r="F184" i="3"/>
  <c r="G184" i="3"/>
  <c r="I184" i="3"/>
  <c r="J184" i="3"/>
  <c r="K184" i="3"/>
  <c r="L184" i="3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D45" i="3" l="1"/>
  <c r="E46" i="3"/>
  <c r="H174" i="3"/>
  <c r="H181" i="3"/>
  <c r="H182" i="3"/>
  <c r="H171" i="3"/>
  <c r="H178" i="3"/>
  <c r="H173" i="3"/>
  <c r="H172" i="3"/>
  <c r="H184" i="3"/>
  <c r="H180" i="3"/>
  <c r="H183" i="3"/>
  <c r="H179" i="3"/>
  <c r="H170" i="3"/>
  <c r="H175" i="3"/>
  <c r="H177" i="3"/>
  <c r="H176" i="3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185" i="3"/>
  <c r="F185" i="3"/>
  <c r="G185" i="3"/>
  <c r="I185" i="3"/>
  <c r="J185" i="3"/>
  <c r="K185" i="3"/>
  <c r="L185" i="3"/>
  <c r="B186" i="3"/>
  <c r="F186" i="3"/>
  <c r="G186" i="3"/>
  <c r="I186" i="3"/>
  <c r="J186" i="3"/>
  <c r="K186" i="3"/>
  <c r="L186" i="3"/>
  <c r="B187" i="3"/>
  <c r="F187" i="3"/>
  <c r="G187" i="3"/>
  <c r="I187" i="3"/>
  <c r="J187" i="3"/>
  <c r="K187" i="3"/>
  <c r="L187" i="3"/>
  <c r="B188" i="3"/>
  <c r="F188" i="3"/>
  <c r="G188" i="3"/>
  <c r="I188" i="3"/>
  <c r="J188" i="3"/>
  <c r="K188" i="3"/>
  <c r="L188" i="3"/>
  <c r="B189" i="3"/>
  <c r="F189" i="3"/>
  <c r="G189" i="3"/>
  <c r="I189" i="3"/>
  <c r="J189" i="3"/>
  <c r="K189" i="3"/>
  <c r="L189" i="3"/>
  <c r="B190" i="3"/>
  <c r="F190" i="3"/>
  <c r="G190" i="3"/>
  <c r="I190" i="3"/>
  <c r="J190" i="3"/>
  <c r="K190" i="3"/>
  <c r="L190" i="3"/>
  <c r="B191" i="3"/>
  <c r="F191" i="3"/>
  <c r="G191" i="3"/>
  <c r="I191" i="3"/>
  <c r="J191" i="3"/>
  <c r="K191" i="3"/>
  <c r="L191" i="3"/>
  <c r="B192" i="3"/>
  <c r="F192" i="3"/>
  <c r="G192" i="3"/>
  <c r="I192" i="3"/>
  <c r="J192" i="3"/>
  <c r="K192" i="3"/>
  <c r="L192" i="3"/>
  <c r="B193" i="3"/>
  <c r="F193" i="3"/>
  <c r="G193" i="3"/>
  <c r="I193" i="3"/>
  <c r="J193" i="3"/>
  <c r="K193" i="3"/>
  <c r="L193" i="3"/>
  <c r="B194" i="3"/>
  <c r="F194" i="3"/>
  <c r="G194" i="3"/>
  <c r="I194" i="3"/>
  <c r="J194" i="3"/>
  <c r="K194" i="3"/>
  <c r="L194" i="3"/>
  <c r="B195" i="3"/>
  <c r="F195" i="3"/>
  <c r="G195" i="3"/>
  <c r="I195" i="3"/>
  <c r="J195" i="3"/>
  <c r="K195" i="3"/>
  <c r="L195" i="3"/>
  <c r="B196" i="3"/>
  <c r="F196" i="3"/>
  <c r="G196" i="3"/>
  <c r="I196" i="3"/>
  <c r="J196" i="3"/>
  <c r="K196" i="3"/>
  <c r="L196" i="3"/>
  <c r="B197" i="3"/>
  <c r="F197" i="3"/>
  <c r="G197" i="3"/>
  <c r="I197" i="3"/>
  <c r="J197" i="3"/>
  <c r="K197" i="3"/>
  <c r="L197" i="3"/>
  <c r="B198" i="3"/>
  <c r="F198" i="3"/>
  <c r="G198" i="3"/>
  <c r="I198" i="3"/>
  <c r="J198" i="3"/>
  <c r="K198" i="3"/>
  <c r="L198" i="3"/>
  <c r="B199" i="3"/>
  <c r="F199" i="3"/>
  <c r="G199" i="3"/>
  <c r="I199" i="3"/>
  <c r="J199" i="3"/>
  <c r="K199" i="3"/>
  <c r="L199" i="3"/>
  <c r="B200" i="3"/>
  <c r="F200" i="3"/>
  <c r="G200" i="3"/>
  <c r="I200" i="3"/>
  <c r="J200" i="3"/>
  <c r="K200" i="3"/>
  <c r="L200" i="3"/>
  <c r="B201" i="3"/>
  <c r="F201" i="3"/>
  <c r="G201" i="3"/>
  <c r="I201" i="3"/>
  <c r="J201" i="3"/>
  <c r="K201" i="3"/>
  <c r="L201" i="3"/>
  <c r="B202" i="3"/>
  <c r="F202" i="3"/>
  <c r="G202" i="3"/>
  <c r="I202" i="3"/>
  <c r="J202" i="3"/>
  <c r="K202" i="3"/>
  <c r="L202" i="3"/>
  <c r="B203" i="3"/>
  <c r="F203" i="3"/>
  <c r="G203" i="3"/>
  <c r="I203" i="3"/>
  <c r="J203" i="3"/>
  <c r="K203" i="3"/>
  <c r="L203" i="3"/>
  <c r="B204" i="3"/>
  <c r="F204" i="3"/>
  <c r="G204" i="3"/>
  <c r="I204" i="3"/>
  <c r="J204" i="3"/>
  <c r="K204" i="3"/>
  <c r="L204" i="3"/>
  <c r="B205" i="3"/>
  <c r="F205" i="3"/>
  <c r="G205" i="3"/>
  <c r="I205" i="3"/>
  <c r="J205" i="3"/>
  <c r="K205" i="3"/>
  <c r="L205" i="3"/>
  <c r="B206" i="3"/>
  <c r="F206" i="3"/>
  <c r="G206" i="3"/>
  <c r="I206" i="3"/>
  <c r="J206" i="3"/>
  <c r="K206" i="3"/>
  <c r="L206" i="3"/>
  <c r="B207" i="3"/>
  <c r="F207" i="3"/>
  <c r="G207" i="3"/>
  <c r="I207" i="3"/>
  <c r="J207" i="3"/>
  <c r="K207" i="3"/>
  <c r="L207" i="3"/>
  <c r="B208" i="3"/>
  <c r="F208" i="3"/>
  <c r="G208" i="3"/>
  <c r="I208" i="3"/>
  <c r="J208" i="3"/>
  <c r="K208" i="3"/>
  <c r="L208" i="3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D44" i="3" l="1"/>
  <c r="E45" i="3"/>
  <c r="H202" i="3"/>
  <c r="H186" i="3"/>
  <c r="H203" i="3"/>
  <c r="H205" i="3"/>
  <c r="H194" i="3"/>
  <c r="H187" i="3"/>
  <c r="H207" i="3"/>
  <c r="H201" i="3"/>
  <c r="H200" i="3"/>
  <c r="H197" i="3"/>
  <c r="H193" i="3"/>
  <c r="H189" i="3"/>
  <c r="H195" i="3"/>
  <c r="H190" i="3"/>
  <c r="H185" i="3"/>
  <c r="H198" i="3"/>
  <c r="H192" i="3"/>
  <c r="H206" i="3"/>
  <c r="H199" i="3"/>
  <c r="H191" i="3"/>
  <c r="H208" i="3"/>
  <c r="H204" i="3"/>
  <c r="H196" i="3"/>
  <c r="H188" i="3"/>
  <c r="B209" i="4"/>
  <c r="B210" i="4"/>
  <c r="B211" i="4"/>
  <c r="B212" i="4"/>
  <c r="B213" i="4"/>
  <c r="B209" i="3"/>
  <c r="F209" i="3"/>
  <c r="G209" i="3"/>
  <c r="I209" i="3"/>
  <c r="J209" i="3"/>
  <c r="K209" i="3"/>
  <c r="L209" i="3"/>
  <c r="B210" i="3"/>
  <c r="F210" i="3"/>
  <c r="G210" i="3"/>
  <c r="I210" i="3"/>
  <c r="J210" i="3"/>
  <c r="K210" i="3"/>
  <c r="L210" i="3"/>
  <c r="B211" i="3"/>
  <c r="F211" i="3"/>
  <c r="G211" i="3"/>
  <c r="I211" i="3"/>
  <c r="J211" i="3"/>
  <c r="K211" i="3"/>
  <c r="L211" i="3"/>
  <c r="B212" i="3"/>
  <c r="F212" i="3"/>
  <c r="G212" i="3"/>
  <c r="I212" i="3"/>
  <c r="J212" i="3"/>
  <c r="K212" i="3"/>
  <c r="L212" i="3"/>
  <c r="B213" i="3"/>
  <c r="F213" i="3"/>
  <c r="G213" i="3"/>
  <c r="I213" i="3"/>
  <c r="J213" i="3"/>
  <c r="K213" i="3"/>
  <c r="L213" i="3"/>
  <c r="B208" i="6"/>
  <c r="B209" i="6"/>
  <c r="B210" i="6"/>
  <c r="B211" i="6"/>
  <c r="B212" i="6"/>
  <c r="L208" i="2"/>
  <c r="L209" i="2"/>
  <c r="L210" i="2"/>
  <c r="L211" i="2"/>
  <c r="L212" i="2"/>
  <c r="K208" i="2"/>
  <c r="K209" i="2"/>
  <c r="K210" i="2"/>
  <c r="K211" i="2"/>
  <c r="K212" i="2"/>
  <c r="I208" i="2"/>
  <c r="I209" i="2"/>
  <c r="I210" i="2"/>
  <c r="I211" i="2"/>
  <c r="I212" i="2"/>
  <c r="D43" i="3" l="1"/>
  <c r="E44" i="3"/>
  <c r="H213" i="3"/>
  <c r="H209" i="3"/>
  <c r="H210" i="3"/>
  <c r="H212" i="3"/>
  <c r="H211" i="3"/>
  <c r="B214" i="4"/>
  <c r="B215" i="4"/>
  <c r="B216" i="4"/>
  <c r="B217" i="4"/>
  <c r="B218" i="4"/>
  <c r="B214" i="3"/>
  <c r="F214" i="3"/>
  <c r="G214" i="3"/>
  <c r="I214" i="3"/>
  <c r="J214" i="3"/>
  <c r="K214" i="3"/>
  <c r="L214" i="3"/>
  <c r="B215" i="3"/>
  <c r="F215" i="3"/>
  <c r="G215" i="3"/>
  <c r="I215" i="3"/>
  <c r="J215" i="3"/>
  <c r="K215" i="3"/>
  <c r="L215" i="3"/>
  <c r="B216" i="3"/>
  <c r="F216" i="3"/>
  <c r="G216" i="3"/>
  <c r="I216" i="3"/>
  <c r="J216" i="3"/>
  <c r="K216" i="3"/>
  <c r="L216" i="3"/>
  <c r="B217" i="3"/>
  <c r="F217" i="3"/>
  <c r="G217" i="3"/>
  <c r="I217" i="3"/>
  <c r="J217" i="3"/>
  <c r="K217" i="3"/>
  <c r="L217" i="3"/>
  <c r="B218" i="3"/>
  <c r="F218" i="3"/>
  <c r="G218" i="3"/>
  <c r="I218" i="3"/>
  <c r="J218" i="3"/>
  <c r="K218" i="3"/>
  <c r="L218" i="3"/>
  <c r="B213" i="6"/>
  <c r="B214" i="6"/>
  <c r="B215" i="6"/>
  <c r="B216" i="6"/>
  <c r="B217" i="6"/>
  <c r="L213" i="2"/>
  <c r="L214" i="2"/>
  <c r="L215" i="2"/>
  <c r="L216" i="2"/>
  <c r="L217" i="2"/>
  <c r="K213" i="2"/>
  <c r="K214" i="2"/>
  <c r="K215" i="2"/>
  <c r="K216" i="2"/>
  <c r="K217" i="2"/>
  <c r="I213" i="2"/>
  <c r="I214" i="2"/>
  <c r="I215" i="2"/>
  <c r="I216" i="2"/>
  <c r="I217" i="2"/>
  <c r="D42" i="3" l="1"/>
  <c r="E43" i="3"/>
  <c r="H215" i="3"/>
  <c r="H218" i="3"/>
  <c r="H217" i="3"/>
  <c r="H214" i="3"/>
  <c r="H216" i="3"/>
  <c r="B219" i="4"/>
  <c r="B220" i="4"/>
  <c r="B221" i="4"/>
  <c r="B222" i="4"/>
  <c r="B223" i="4"/>
  <c r="B219" i="3"/>
  <c r="F219" i="3"/>
  <c r="G219" i="3"/>
  <c r="I219" i="3"/>
  <c r="J219" i="3"/>
  <c r="K219" i="3"/>
  <c r="L219" i="3"/>
  <c r="B220" i="3"/>
  <c r="F220" i="3"/>
  <c r="G220" i="3"/>
  <c r="I220" i="3"/>
  <c r="J220" i="3"/>
  <c r="K220" i="3"/>
  <c r="L220" i="3"/>
  <c r="B221" i="3"/>
  <c r="F221" i="3"/>
  <c r="G221" i="3"/>
  <c r="I221" i="3"/>
  <c r="J221" i="3"/>
  <c r="K221" i="3"/>
  <c r="L221" i="3"/>
  <c r="B222" i="3"/>
  <c r="F222" i="3"/>
  <c r="G222" i="3"/>
  <c r="I222" i="3"/>
  <c r="J222" i="3"/>
  <c r="K222" i="3"/>
  <c r="L222" i="3"/>
  <c r="B223" i="3"/>
  <c r="F223" i="3"/>
  <c r="G223" i="3"/>
  <c r="I223" i="3"/>
  <c r="J223" i="3"/>
  <c r="K223" i="3"/>
  <c r="L223" i="3"/>
  <c r="B218" i="6"/>
  <c r="B219" i="6"/>
  <c r="B220" i="6"/>
  <c r="B221" i="6"/>
  <c r="B222" i="6"/>
  <c r="L218" i="2"/>
  <c r="L219" i="2"/>
  <c r="L220" i="2"/>
  <c r="L221" i="2"/>
  <c r="L222" i="2"/>
  <c r="K218" i="2"/>
  <c r="K219" i="2"/>
  <c r="K220" i="2"/>
  <c r="K221" i="2"/>
  <c r="K222" i="2"/>
  <c r="I218" i="2"/>
  <c r="I219" i="2"/>
  <c r="I220" i="2"/>
  <c r="I221" i="2"/>
  <c r="I222" i="2"/>
  <c r="D41" i="3" l="1"/>
  <c r="E42" i="3"/>
  <c r="H221" i="3"/>
  <c r="H219" i="3"/>
  <c r="H222" i="3"/>
  <c r="H220" i="3"/>
  <c r="H223" i="3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24" i="3"/>
  <c r="F224" i="3"/>
  <c r="G224" i="3"/>
  <c r="I224" i="3"/>
  <c r="J224" i="3"/>
  <c r="K224" i="3"/>
  <c r="L224" i="3"/>
  <c r="B225" i="3"/>
  <c r="F225" i="3"/>
  <c r="G225" i="3"/>
  <c r="I225" i="3"/>
  <c r="J225" i="3"/>
  <c r="K225" i="3"/>
  <c r="L225" i="3"/>
  <c r="B226" i="3"/>
  <c r="F226" i="3"/>
  <c r="G226" i="3"/>
  <c r="I226" i="3"/>
  <c r="J226" i="3"/>
  <c r="K226" i="3"/>
  <c r="L226" i="3"/>
  <c r="B227" i="3"/>
  <c r="F227" i="3"/>
  <c r="G227" i="3"/>
  <c r="I227" i="3"/>
  <c r="J227" i="3"/>
  <c r="K227" i="3"/>
  <c r="L227" i="3"/>
  <c r="B228" i="3"/>
  <c r="F228" i="3"/>
  <c r="G228" i="3"/>
  <c r="I228" i="3"/>
  <c r="J228" i="3"/>
  <c r="K228" i="3"/>
  <c r="L228" i="3"/>
  <c r="B229" i="3"/>
  <c r="F229" i="3"/>
  <c r="G229" i="3"/>
  <c r="I229" i="3"/>
  <c r="J229" i="3"/>
  <c r="K229" i="3"/>
  <c r="L229" i="3"/>
  <c r="B230" i="3"/>
  <c r="F230" i="3"/>
  <c r="G230" i="3"/>
  <c r="I230" i="3"/>
  <c r="J230" i="3"/>
  <c r="K230" i="3"/>
  <c r="L230" i="3"/>
  <c r="B231" i="3"/>
  <c r="F231" i="3"/>
  <c r="G231" i="3"/>
  <c r="I231" i="3"/>
  <c r="J231" i="3"/>
  <c r="K231" i="3"/>
  <c r="L231" i="3"/>
  <c r="B232" i="3"/>
  <c r="F232" i="3"/>
  <c r="G232" i="3"/>
  <c r="I232" i="3"/>
  <c r="J232" i="3"/>
  <c r="K232" i="3"/>
  <c r="L232" i="3"/>
  <c r="B233" i="3"/>
  <c r="F233" i="3"/>
  <c r="G233" i="3"/>
  <c r="I233" i="3"/>
  <c r="J233" i="3"/>
  <c r="K233" i="3"/>
  <c r="L233" i="3"/>
  <c r="B234" i="3"/>
  <c r="F234" i="3"/>
  <c r="G234" i="3"/>
  <c r="I234" i="3"/>
  <c r="J234" i="3"/>
  <c r="K234" i="3"/>
  <c r="L234" i="3"/>
  <c r="B235" i="3"/>
  <c r="F235" i="3"/>
  <c r="G235" i="3"/>
  <c r="I235" i="3"/>
  <c r="J235" i="3"/>
  <c r="K235" i="3"/>
  <c r="L235" i="3"/>
  <c r="B236" i="3"/>
  <c r="F236" i="3"/>
  <c r="G236" i="3"/>
  <c r="I236" i="3"/>
  <c r="J236" i="3"/>
  <c r="K236" i="3"/>
  <c r="L236" i="3"/>
  <c r="B237" i="3"/>
  <c r="F237" i="3"/>
  <c r="G237" i="3"/>
  <c r="I237" i="3"/>
  <c r="J237" i="3"/>
  <c r="K237" i="3"/>
  <c r="L237" i="3"/>
  <c r="B238" i="3"/>
  <c r="F238" i="3"/>
  <c r="G238" i="3"/>
  <c r="I238" i="3"/>
  <c r="J238" i="3"/>
  <c r="K238" i="3"/>
  <c r="L238" i="3"/>
  <c r="B239" i="3"/>
  <c r="F239" i="3"/>
  <c r="G239" i="3"/>
  <c r="I239" i="3"/>
  <c r="J239" i="3"/>
  <c r="K239" i="3"/>
  <c r="L239" i="3"/>
  <c r="B240" i="3"/>
  <c r="F240" i="3"/>
  <c r="G240" i="3"/>
  <c r="I240" i="3"/>
  <c r="J240" i="3"/>
  <c r="K240" i="3"/>
  <c r="L240" i="3"/>
  <c r="B241" i="3"/>
  <c r="F241" i="3"/>
  <c r="G241" i="3"/>
  <c r="I241" i="3"/>
  <c r="J241" i="3"/>
  <c r="K241" i="3"/>
  <c r="L241" i="3"/>
  <c r="B242" i="3"/>
  <c r="F242" i="3"/>
  <c r="G242" i="3"/>
  <c r="I242" i="3"/>
  <c r="J242" i="3"/>
  <c r="K242" i="3"/>
  <c r="L242" i="3"/>
  <c r="B243" i="3"/>
  <c r="F243" i="3"/>
  <c r="G243" i="3"/>
  <c r="I243" i="3"/>
  <c r="J243" i="3"/>
  <c r="K243" i="3"/>
  <c r="L243" i="3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D40" i="3" l="1"/>
  <c r="E41" i="3"/>
  <c r="H226" i="3"/>
  <c r="H240" i="3"/>
  <c r="H236" i="3"/>
  <c r="H232" i="3"/>
  <c r="H224" i="3"/>
  <c r="H243" i="3"/>
  <c r="H227" i="3"/>
  <c r="H242" i="3"/>
  <c r="H239" i="3"/>
  <c r="H235" i="3"/>
  <c r="H231" i="3"/>
  <c r="H229" i="3"/>
  <c r="H241" i="3"/>
  <c r="H234" i="3"/>
  <c r="H233" i="3"/>
  <c r="H228" i="3"/>
  <c r="H238" i="3"/>
  <c r="H237" i="3"/>
  <c r="H230" i="3"/>
  <c r="H225" i="3"/>
  <c r="B244" i="4"/>
  <c r="B245" i="4"/>
  <c r="B246" i="4"/>
  <c r="B247" i="4"/>
  <c r="B248" i="4"/>
  <c r="B244" i="3"/>
  <c r="F244" i="3"/>
  <c r="G244" i="3"/>
  <c r="I244" i="3"/>
  <c r="J244" i="3"/>
  <c r="K244" i="3"/>
  <c r="L244" i="3"/>
  <c r="B245" i="3"/>
  <c r="F245" i="3"/>
  <c r="G245" i="3"/>
  <c r="I245" i="3"/>
  <c r="J245" i="3"/>
  <c r="K245" i="3"/>
  <c r="L245" i="3"/>
  <c r="B246" i="3"/>
  <c r="F246" i="3"/>
  <c r="G246" i="3"/>
  <c r="I246" i="3"/>
  <c r="J246" i="3"/>
  <c r="K246" i="3"/>
  <c r="L246" i="3"/>
  <c r="B247" i="3"/>
  <c r="F247" i="3"/>
  <c r="G247" i="3"/>
  <c r="I247" i="3"/>
  <c r="J247" i="3"/>
  <c r="K247" i="3"/>
  <c r="L247" i="3"/>
  <c r="B248" i="3"/>
  <c r="F248" i="3"/>
  <c r="G248" i="3"/>
  <c r="I248" i="3"/>
  <c r="J248" i="3"/>
  <c r="K248" i="3"/>
  <c r="L248" i="3"/>
  <c r="B243" i="6"/>
  <c r="B244" i="6"/>
  <c r="B245" i="6"/>
  <c r="B246" i="6"/>
  <c r="B247" i="6"/>
  <c r="L243" i="2"/>
  <c r="L244" i="2"/>
  <c r="L245" i="2"/>
  <c r="L246" i="2"/>
  <c r="L247" i="2"/>
  <c r="K243" i="2"/>
  <c r="K244" i="2"/>
  <c r="K245" i="2"/>
  <c r="K246" i="2"/>
  <c r="K247" i="2"/>
  <c r="I243" i="2"/>
  <c r="I244" i="2"/>
  <c r="I245" i="2"/>
  <c r="I246" i="2"/>
  <c r="I247" i="2"/>
  <c r="D39" i="3" l="1"/>
  <c r="E40" i="3"/>
  <c r="H246" i="3"/>
  <c r="H245" i="3"/>
  <c r="H248" i="3"/>
  <c r="H244" i="3"/>
  <c r="H247" i="3"/>
  <c r="B249" i="4"/>
  <c r="B250" i="4"/>
  <c r="B251" i="4"/>
  <c r="B252" i="4"/>
  <c r="B253" i="4"/>
  <c r="B249" i="3"/>
  <c r="F249" i="3"/>
  <c r="G249" i="3"/>
  <c r="I249" i="3"/>
  <c r="J249" i="3"/>
  <c r="K249" i="3"/>
  <c r="L249" i="3"/>
  <c r="B250" i="3"/>
  <c r="F250" i="3"/>
  <c r="G250" i="3"/>
  <c r="I250" i="3"/>
  <c r="J250" i="3"/>
  <c r="K250" i="3"/>
  <c r="L250" i="3"/>
  <c r="B251" i="3"/>
  <c r="F251" i="3"/>
  <c r="G251" i="3"/>
  <c r="I251" i="3"/>
  <c r="J251" i="3"/>
  <c r="K251" i="3"/>
  <c r="L251" i="3"/>
  <c r="B252" i="3"/>
  <c r="F252" i="3"/>
  <c r="G252" i="3"/>
  <c r="I252" i="3"/>
  <c r="J252" i="3"/>
  <c r="K252" i="3"/>
  <c r="L252" i="3"/>
  <c r="B253" i="3"/>
  <c r="F253" i="3"/>
  <c r="G253" i="3"/>
  <c r="I253" i="3"/>
  <c r="J253" i="3"/>
  <c r="K253" i="3"/>
  <c r="L253" i="3"/>
  <c r="B248" i="6"/>
  <c r="B249" i="6"/>
  <c r="B250" i="6"/>
  <c r="B251" i="6"/>
  <c r="B252" i="6"/>
  <c r="L248" i="2"/>
  <c r="L249" i="2"/>
  <c r="L250" i="2"/>
  <c r="L251" i="2"/>
  <c r="L252" i="2"/>
  <c r="K248" i="2"/>
  <c r="K249" i="2"/>
  <c r="K250" i="2"/>
  <c r="K251" i="2"/>
  <c r="K252" i="2"/>
  <c r="I248" i="2"/>
  <c r="I249" i="2"/>
  <c r="I250" i="2"/>
  <c r="I251" i="2"/>
  <c r="I252" i="2"/>
  <c r="D38" i="3" l="1"/>
  <c r="E39" i="3"/>
  <c r="H250" i="3"/>
  <c r="H251" i="3"/>
  <c r="H252" i="3"/>
  <c r="H249" i="3"/>
  <c r="H253" i="3"/>
  <c r="B254" i="4"/>
  <c r="B255" i="4"/>
  <c r="B256" i="4"/>
  <c r="B257" i="4"/>
  <c r="B254" i="3"/>
  <c r="F254" i="3"/>
  <c r="G254" i="3"/>
  <c r="I254" i="3"/>
  <c r="J254" i="3"/>
  <c r="K254" i="3"/>
  <c r="L254" i="3"/>
  <c r="B255" i="3"/>
  <c r="F255" i="3"/>
  <c r="G255" i="3"/>
  <c r="I255" i="3"/>
  <c r="J255" i="3"/>
  <c r="K255" i="3"/>
  <c r="L255" i="3"/>
  <c r="B256" i="3"/>
  <c r="F256" i="3"/>
  <c r="G256" i="3"/>
  <c r="I256" i="3"/>
  <c r="J256" i="3"/>
  <c r="K256" i="3"/>
  <c r="L256" i="3"/>
  <c r="B257" i="3"/>
  <c r="F257" i="3"/>
  <c r="G257" i="3"/>
  <c r="I257" i="3"/>
  <c r="J257" i="3"/>
  <c r="K257" i="3"/>
  <c r="L257" i="3"/>
  <c r="B253" i="6"/>
  <c r="B254" i="6"/>
  <c r="B255" i="6"/>
  <c r="B256" i="6"/>
  <c r="L253" i="2"/>
  <c r="L254" i="2"/>
  <c r="L255" i="2"/>
  <c r="L256" i="2"/>
  <c r="K253" i="2"/>
  <c r="K254" i="2"/>
  <c r="K255" i="2"/>
  <c r="K256" i="2"/>
  <c r="I253" i="2"/>
  <c r="I254" i="2"/>
  <c r="I255" i="2"/>
  <c r="I256" i="2"/>
  <c r="D37" i="3" l="1"/>
  <c r="E38" i="3"/>
  <c r="H257" i="3"/>
  <c r="H255" i="3"/>
  <c r="H254" i="3"/>
  <c r="H256" i="3"/>
  <c r="B258" i="4"/>
  <c r="B259" i="4"/>
  <c r="B260" i="4"/>
  <c r="B261" i="4"/>
  <c r="B262" i="4"/>
  <c r="B263" i="4"/>
  <c r="B258" i="3"/>
  <c r="F258" i="3"/>
  <c r="G258" i="3"/>
  <c r="I258" i="3"/>
  <c r="J258" i="3"/>
  <c r="K258" i="3"/>
  <c r="L258" i="3"/>
  <c r="B259" i="3"/>
  <c r="F259" i="3"/>
  <c r="G259" i="3"/>
  <c r="I259" i="3"/>
  <c r="J259" i="3"/>
  <c r="K259" i="3"/>
  <c r="L259" i="3"/>
  <c r="B260" i="3"/>
  <c r="F260" i="3"/>
  <c r="G260" i="3"/>
  <c r="I260" i="3"/>
  <c r="J260" i="3"/>
  <c r="K260" i="3"/>
  <c r="L260" i="3"/>
  <c r="B261" i="3"/>
  <c r="F261" i="3"/>
  <c r="G261" i="3"/>
  <c r="I261" i="3"/>
  <c r="J261" i="3"/>
  <c r="K261" i="3"/>
  <c r="L261" i="3"/>
  <c r="B262" i="3"/>
  <c r="F262" i="3"/>
  <c r="G262" i="3"/>
  <c r="I262" i="3"/>
  <c r="J262" i="3"/>
  <c r="K262" i="3"/>
  <c r="L262" i="3"/>
  <c r="B263" i="3"/>
  <c r="F263" i="3"/>
  <c r="G263" i="3"/>
  <c r="I263" i="3"/>
  <c r="J263" i="3"/>
  <c r="K263" i="3"/>
  <c r="L263" i="3"/>
  <c r="B257" i="6"/>
  <c r="B258" i="6"/>
  <c r="B259" i="6"/>
  <c r="B260" i="6"/>
  <c r="B261" i="6"/>
  <c r="B262" i="6"/>
  <c r="L257" i="2"/>
  <c r="L258" i="2"/>
  <c r="L259" i="2"/>
  <c r="L260" i="2"/>
  <c r="L261" i="2"/>
  <c r="L262" i="2"/>
  <c r="K257" i="2"/>
  <c r="K258" i="2"/>
  <c r="K259" i="2"/>
  <c r="K260" i="2"/>
  <c r="K261" i="2"/>
  <c r="K262" i="2"/>
  <c r="I257" i="2"/>
  <c r="I258" i="2"/>
  <c r="I259" i="2"/>
  <c r="I260" i="2"/>
  <c r="I261" i="2"/>
  <c r="I262" i="2"/>
  <c r="D36" i="3" l="1"/>
  <c r="E37" i="3"/>
  <c r="H258" i="3"/>
  <c r="H260" i="3"/>
  <c r="H261" i="3"/>
  <c r="H263" i="3"/>
  <c r="H259" i="3"/>
  <c r="H262" i="3"/>
  <c r="B264" i="4"/>
  <c r="B265" i="4"/>
  <c r="B266" i="4"/>
  <c r="B267" i="4"/>
  <c r="B268" i="4"/>
  <c r="B264" i="3"/>
  <c r="F264" i="3"/>
  <c r="G264" i="3"/>
  <c r="I264" i="3"/>
  <c r="J264" i="3"/>
  <c r="K264" i="3"/>
  <c r="L264" i="3"/>
  <c r="B265" i="3"/>
  <c r="F265" i="3"/>
  <c r="G265" i="3"/>
  <c r="I265" i="3"/>
  <c r="J265" i="3"/>
  <c r="K265" i="3"/>
  <c r="L265" i="3"/>
  <c r="B266" i="3"/>
  <c r="F266" i="3"/>
  <c r="G266" i="3"/>
  <c r="I266" i="3"/>
  <c r="J266" i="3"/>
  <c r="K266" i="3"/>
  <c r="L266" i="3"/>
  <c r="B267" i="3"/>
  <c r="F267" i="3"/>
  <c r="G267" i="3"/>
  <c r="I267" i="3"/>
  <c r="J267" i="3"/>
  <c r="K267" i="3"/>
  <c r="L267" i="3"/>
  <c r="B268" i="3"/>
  <c r="F268" i="3"/>
  <c r="G268" i="3"/>
  <c r="I268" i="3"/>
  <c r="J268" i="3"/>
  <c r="K268" i="3"/>
  <c r="L268" i="3"/>
  <c r="B263" i="6"/>
  <c r="B264" i="6"/>
  <c r="B265" i="6"/>
  <c r="B266" i="6"/>
  <c r="B267" i="6"/>
  <c r="L263" i="2"/>
  <c r="L264" i="2"/>
  <c r="L265" i="2"/>
  <c r="L266" i="2"/>
  <c r="L267" i="2"/>
  <c r="K263" i="2"/>
  <c r="K264" i="2"/>
  <c r="K265" i="2"/>
  <c r="K266" i="2"/>
  <c r="K267" i="2"/>
  <c r="I263" i="2"/>
  <c r="I264" i="2"/>
  <c r="I265" i="2"/>
  <c r="I266" i="2"/>
  <c r="I267" i="2"/>
  <c r="D35" i="3" l="1"/>
  <c r="E36" i="3"/>
  <c r="H266" i="3"/>
  <c r="H264" i="3"/>
  <c r="H267" i="3"/>
  <c r="H265" i="3"/>
  <c r="H268" i="3"/>
  <c r="B269" i="4"/>
  <c r="B270" i="4"/>
  <c r="B271" i="4"/>
  <c r="B272" i="4"/>
  <c r="B273" i="4"/>
  <c r="B269" i="3"/>
  <c r="F269" i="3"/>
  <c r="G269" i="3"/>
  <c r="I269" i="3"/>
  <c r="J269" i="3"/>
  <c r="K269" i="3"/>
  <c r="L269" i="3"/>
  <c r="B270" i="3"/>
  <c r="F270" i="3"/>
  <c r="G270" i="3"/>
  <c r="I270" i="3"/>
  <c r="J270" i="3"/>
  <c r="K270" i="3"/>
  <c r="L270" i="3"/>
  <c r="B271" i="3"/>
  <c r="F271" i="3"/>
  <c r="G271" i="3"/>
  <c r="I271" i="3"/>
  <c r="J271" i="3"/>
  <c r="K271" i="3"/>
  <c r="L271" i="3"/>
  <c r="B272" i="3"/>
  <c r="F272" i="3"/>
  <c r="G272" i="3"/>
  <c r="I272" i="3"/>
  <c r="J272" i="3"/>
  <c r="K272" i="3"/>
  <c r="L272" i="3"/>
  <c r="B273" i="3"/>
  <c r="F273" i="3"/>
  <c r="G273" i="3"/>
  <c r="I273" i="3"/>
  <c r="J273" i="3"/>
  <c r="K273" i="3"/>
  <c r="L273" i="3"/>
  <c r="B268" i="6"/>
  <c r="B269" i="6"/>
  <c r="B270" i="6"/>
  <c r="B271" i="6"/>
  <c r="B272" i="6"/>
  <c r="L268" i="2"/>
  <c r="L269" i="2"/>
  <c r="L270" i="2"/>
  <c r="L271" i="2"/>
  <c r="L272" i="2"/>
  <c r="K268" i="2"/>
  <c r="K269" i="2"/>
  <c r="K270" i="2"/>
  <c r="K271" i="2"/>
  <c r="K272" i="2"/>
  <c r="I268" i="2"/>
  <c r="I269" i="2"/>
  <c r="I270" i="2"/>
  <c r="I271" i="2"/>
  <c r="I272" i="2"/>
  <c r="D34" i="3" l="1"/>
  <c r="E35" i="3"/>
  <c r="H269" i="3"/>
  <c r="H272" i="3"/>
  <c r="H271" i="3"/>
  <c r="H270" i="3"/>
  <c r="H273" i="3"/>
  <c r="B274" i="4"/>
  <c r="B275" i="4"/>
  <c r="B276" i="4"/>
  <c r="B277" i="4"/>
  <c r="B278" i="4"/>
  <c r="B274" i="3"/>
  <c r="F274" i="3"/>
  <c r="G274" i="3"/>
  <c r="I274" i="3"/>
  <c r="J274" i="3"/>
  <c r="K274" i="3"/>
  <c r="L274" i="3"/>
  <c r="B275" i="3"/>
  <c r="F275" i="3"/>
  <c r="G275" i="3"/>
  <c r="I275" i="3"/>
  <c r="J275" i="3"/>
  <c r="K275" i="3"/>
  <c r="L275" i="3"/>
  <c r="B276" i="3"/>
  <c r="F276" i="3"/>
  <c r="G276" i="3"/>
  <c r="I276" i="3"/>
  <c r="J276" i="3"/>
  <c r="K276" i="3"/>
  <c r="L276" i="3"/>
  <c r="B277" i="3"/>
  <c r="F277" i="3"/>
  <c r="G277" i="3"/>
  <c r="I277" i="3"/>
  <c r="J277" i="3"/>
  <c r="K277" i="3"/>
  <c r="L277" i="3"/>
  <c r="B278" i="3"/>
  <c r="F278" i="3"/>
  <c r="G278" i="3"/>
  <c r="I278" i="3"/>
  <c r="J278" i="3"/>
  <c r="K278" i="3"/>
  <c r="L278" i="3"/>
  <c r="B273" i="6"/>
  <c r="B274" i="6"/>
  <c r="B275" i="6"/>
  <c r="B276" i="6"/>
  <c r="B277" i="6"/>
  <c r="L273" i="2"/>
  <c r="L274" i="2"/>
  <c r="L275" i="2"/>
  <c r="L276" i="2"/>
  <c r="L277" i="2"/>
  <c r="K273" i="2"/>
  <c r="K274" i="2"/>
  <c r="K275" i="2"/>
  <c r="K276" i="2"/>
  <c r="K277" i="2"/>
  <c r="I273" i="2"/>
  <c r="I274" i="2"/>
  <c r="I275" i="2"/>
  <c r="I276" i="2"/>
  <c r="I277" i="2"/>
  <c r="D33" i="3" l="1"/>
  <c r="E34" i="3"/>
  <c r="H274" i="3"/>
  <c r="H278" i="3"/>
  <c r="H275" i="3"/>
  <c r="H276" i="3"/>
  <c r="H277" i="3"/>
  <c r="B279" i="4"/>
  <c r="B280" i="4"/>
  <c r="B281" i="4"/>
  <c r="B282" i="4"/>
  <c r="B283" i="4"/>
  <c r="B279" i="3"/>
  <c r="F279" i="3"/>
  <c r="G279" i="3"/>
  <c r="I279" i="3"/>
  <c r="J279" i="3"/>
  <c r="K279" i="3"/>
  <c r="L279" i="3"/>
  <c r="B280" i="3"/>
  <c r="F280" i="3"/>
  <c r="G280" i="3"/>
  <c r="I280" i="3"/>
  <c r="J280" i="3"/>
  <c r="K280" i="3"/>
  <c r="L280" i="3"/>
  <c r="B281" i="3"/>
  <c r="F281" i="3"/>
  <c r="G281" i="3"/>
  <c r="I281" i="3"/>
  <c r="J281" i="3"/>
  <c r="K281" i="3"/>
  <c r="L281" i="3"/>
  <c r="B282" i="3"/>
  <c r="F282" i="3"/>
  <c r="G282" i="3"/>
  <c r="I282" i="3"/>
  <c r="J282" i="3"/>
  <c r="K282" i="3"/>
  <c r="L282" i="3"/>
  <c r="B283" i="3"/>
  <c r="F283" i="3"/>
  <c r="G283" i="3"/>
  <c r="I283" i="3"/>
  <c r="J283" i="3"/>
  <c r="K283" i="3"/>
  <c r="L283" i="3"/>
  <c r="B278" i="6"/>
  <c r="B279" i="6"/>
  <c r="B280" i="6"/>
  <c r="B281" i="6"/>
  <c r="B282" i="6"/>
  <c r="L278" i="2"/>
  <c r="L279" i="2"/>
  <c r="L280" i="2"/>
  <c r="L281" i="2"/>
  <c r="L282" i="2"/>
  <c r="K278" i="2"/>
  <c r="K279" i="2"/>
  <c r="K280" i="2"/>
  <c r="K281" i="2"/>
  <c r="K282" i="2"/>
  <c r="I278" i="2"/>
  <c r="I279" i="2"/>
  <c r="I280" i="2"/>
  <c r="I281" i="2"/>
  <c r="I282" i="2"/>
  <c r="D32" i="3" l="1"/>
  <c r="E33" i="3"/>
  <c r="H282" i="3"/>
  <c r="H279" i="3"/>
  <c r="H280" i="3"/>
  <c r="H283" i="3"/>
  <c r="H281" i="3"/>
  <c r="B284" i="4"/>
  <c r="B285" i="4"/>
  <c r="B286" i="4"/>
  <c r="B287" i="4"/>
  <c r="B288" i="4"/>
  <c r="B284" i="3"/>
  <c r="F284" i="3"/>
  <c r="G284" i="3"/>
  <c r="I284" i="3"/>
  <c r="J284" i="3"/>
  <c r="K284" i="3"/>
  <c r="L284" i="3"/>
  <c r="B285" i="3"/>
  <c r="F285" i="3"/>
  <c r="G285" i="3"/>
  <c r="I285" i="3"/>
  <c r="J285" i="3"/>
  <c r="K285" i="3"/>
  <c r="L285" i="3"/>
  <c r="B286" i="3"/>
  <c r="F286" i="3"/>
  <c r="G286" i="3"/>
  <c r="I286" i="3"/>
  <c r="J286" i="3"/>
  <c r="K286" i="3"/>
  <c r="L286" i="3"/>
  <c r="B287" i="3"/>
  <c r="F287" i="3"/>
  <c r="G287" i="3"/>
  <c r="I287" i="3"/>
  <c r="J287" i="3"/>
  <c r="K287" i="3"/>
  <c r="L287" i="3"/>
  <c r="B288" i="3"/>
  <c r="F288" i="3"/>
  <c r="G288" i="3"/>
  <c r="I288" i="3"/>
  <c r="J288" i="3"/>
  <c r="K288" i="3"/>
  <c r="L288" i="3"/>
  <c r="B283" i="6"/>
  <c r="B284" i="6"/>
  <c r="B285" i="6"/>
  <c r="B286" i="6"/>
  <c r="B287" i="6"/>
  <c r="L283" i="2"/>
  <c r="L284" i="2"/>
  <c r="L285" i="2"/>
  <c r="L286" i="2"/>
  <c r="L287" i="2"/>
  <c r="K283" i="2"/>
  <c r="K284" i="2"/>
  <c r="K285" i="2"/>
  <c r="K286" i="2"/>
  <c r="K287" i="2"/>
  <c r="I283" i="2"/>
  <c r="I284" i="2"/>
  <c r="I285" i="2"/>
  <c r="I286" i="2"/>
  <c r="I287" i="2"/>
  <c r="D31" i="3" l="1"/>
  <c r="E32" i="3"/>
  <c r="H288" i="3"/>
  <c r="H287" i="3"/>
  <c r="H284" i="3"/>
  <c r="H285" i="3"/>
  <c r="H286" i="3"/>
  <c r="B289" i="4"/>
  <c r="B290" i="4"/>
  <c r="B291" i="4"/>
  <c r="B292" i="4"/>
  <c r="B293" i="4"/>
  <c r="B289" i="3"/>
  <c r="F289" i="3"/>
  <c r="G289" i="3"/>
  <c r="I289" i="3"/>
  <c r="J289" i="3"/>
  <c r="K289" i="3"/>
  <c r="L289" i="3"/>
  <c r="B290" i="3"/>
  <c r="F290" i="3"/>
  <c r="G290" i="3"/>
  <c r="I290" i="3"/>
  <c r="J290" i="3"/>
  <c r="K290" i="3"/>
  <c r="L290" i="3"/>
  <c r="B291" i="3"/>
  <c r="F291" i="3"/>
  <c r="G291" i="3"/>
  <c r="I291" i="3"/>
  <c r="J291" i="3"/>
  <c r="K291" i="3"/>
  <c r="L291" i="3"/>
  <c r="B292" i="3"/>
  <c r="F292" i="3"/>
  <c r="G292" i="3"/>
  <c r="I292" i="3"/>
  <c r="J292" i="3"/>
  <c r="K292" i="3"/>
  <c r="L292" i="3"/>
  <c r="B293" i="3"/>
  <c r="F293" i="3"/>
  <c r="G293" i="3"/>
  <c r="I293" i="3"/>
  <c r="J293" i="3"/>
  <c r="K293" i="3"/>
  <c r="L293" i="3"/>
  <c r="B288" i="6"/>
  <c r="B289" i="6"/>
  <c r="B290" i="6"/>
  <c r="B291" i="6"/>
  <c r="B292" i="6"/>
  <c r="L288" i="2"/>
  <c r="L289" i="2"/>
  <c r="L290" i="2"/>
  <c r="L291" i="2"/>
  <c r="L292" i="2"/>
  <c r="K288" i="2"/>
  <c r="K289" i="2"/>
  <c r="K290" i="2"/>
  <c r="K291" i="2"/>
  <c r="K292" i="2"/>
  <c r="I288" i="2"/>
  <c r="I289" i="2"/>
  <c r="I290" i="2"/>
  <c r="I291" i="2"/>
  <c r="I292" i="2"/>
  <c r="D30" i="3" l="1"/>
  <c r="E31" i="3"/>
  <c r="H290" i="3"/>
  <c r="H291" i="3"/>
  <c r="H293" i="3"/>
  <c r="H289" i="3"/>
  <c r="H292" i="3"/>
  <c r="B294" i="4"/>
  <c r="B295" i="4"/>
  <c r="B296" i="4"/>
  <c r="B297" i="4"/>
  <c r="B294" i="3"/>
  <c r="F294" i="3"/>
  <c r="G294" i="3"/>
  <c r="I294" i="3"/>
  <c r="J294" i="3"/>
  <c r="K294" i="3"/>
  <c r="L294" i="3"/>
  <c r="B295" i="3"/>
  <c r="F295" i="3"/>
  <c r="G295" i="3"/>
  <c r="I295" i="3"/>
  <c r="J295" i="3"/>
  <c r="K295" i="3"/>
  <c r="L295" i="3"/>
  <c r="B296" i="3"/>
  <c r="F296" i="3"/>
  <c r="G296" i="3"/>
  <c r="I296" i="3"/>
  <c r="J296" i="3"/>
  <c r="K296" i="3"/>
  <c r="L296" i="3"/>
  <c r="B297" i="3"/>
  <c r="F297" i="3"/>
  <c r="G297" i="3"/>
  <c r="I297" i="3"/>
  <c r="J297" i="3"/>
  <c r="K297" i="3"/>
  <c r="L297" i="3"/>
  <c r="B293" i="6"/>
  <c r="B294" i="6"/>
  <c r="B295" i="6"/>
  <c r="B296" i="6"/>
  <c r="L293" i="2"/>
  <c r="L294" i="2"/>
  <c r="L295" i="2"/>
  <c r="L296" i="2"/>
  <c r="K293" i="2"/>
  <c r="K294" i="2"/>
  <c r="K295" i="2"/>
  <c r="K296" i="2"/>
  <c r="I293" i="2"/>
  <c r="I294" i="2"/>
  <c r="I295" i="2"/>
  <c r="I296" i="2"/>
  <c r="D29" i="3" l="1"/>
  <c r="E30" i="3"/>
  <c r="H297" i="3"/>
  <c r="H294" i="3"/>
  <c r="H296" i="3"/>
  <c r="H295" i="3"/>
  <c r="B298" i="4"/>
  <c r="B299" i="4"/>
  <c r="B300" i="4"/>
  <c r="B301" i="4"/>
  <c r="B302" i="4"/>
  <c r="B298" i="3"/>
  <c r="F298" i="3"/>
  <c r="G298" i="3"/>
  <c r="I298" i="3"/>
  <c r="J298" i="3"/>
  <c r="K298" i="3"/>
  <c r="L298" i="3"/>
  <c r="B299" i="3"/>
  <c r="F299" i="3"/>
  <c r="G299" i="3"/>
  <c r="I299" i="3"/>
  <c r="J299" i="3"/>
  <c r="K299" i="3"/>
  <c r="L299" i="3"/>
  <c r="B300" i="3"/>
  <c r="F300" i="3"/>
  <c r="G300" i="3"/>
  <c r="I300" i="3"/>
  <c r="J300" i="3"/>
  <c r="K300" i="3"/>
  <c r="L300" i="3"/>
  <c r="B301" i="3"/>
  <c r="F301" i="3"/>
  <c r="G301" i="3"/>
  <c r="I301" i="3"/>
  <c r="J301" i="3"/>
  <c r="K301" i="3"/>
  <c r="L301" i="3"/>
  <c r="B302" i="3"/>
  <c r="F302" i="3"/>
  <c r="G302" i="3"/>
  <c r="I302" i="3"/>
  <c r="J302" i="3"/>
  <c r="K302" i="3"/>
  <c r="L302" i="3"/>
  <c r="B297" i="6"/>
  <c r="B298" i="6"/>
  <c r="B299" i="6"/>
  <c r="B300" i="6"/>
  <c r="B301" i="6"/>
  <c r="L297" i="2"/>
  <c r="L298" i="2"/>
  <c r="L299" i="2"/>
  <c r="L300" i="2"/>
  <c r="L301" i="2"/>
  <c r="K297" i="2"/>
  <c r="K298" i="2"/>
  <c r="K299" i="2"/>
  <c r="K300" i="2"/>
  <c r="K301" i="2"/>
  <c r="I297" i="2"/>
  <c r="I298" i="2"/>
  <c r="I299" i="2"/>
  <c r="I300" i="2"/>
  <c r="I301" i="2"/>
  <c r="D28" i="3" l="1"/>
  <c r="E29" i="3"/>
  <c r="H301" i="3"/>
  <c r="H299" i="3"/>
  <c r="H300" i="3"/>
  <c r="H298" i="3"/>
  <c r="H302" i="3"/>
  <c r="B303" i="4"/>
  <c r="B304" i="4"/>
  <c r="B305" i="4"/>
  <c r="B306" i="4"/>
  <c r="B307" i="4"/>
  <c r="B303" i="3"/>
  <c r="F303" i="3"/>
  <c r="G303" i="3"/>
  <c r="I303" i="3"/>
  <c r="J303" i="3"/>
  <c r="K303" i="3"/>
  <c r="L303" i="3"/>
  <c r="B304" i="3"/>
  <c r="F304" i="3"/>
  <c r="G304" i="3"/>
  <c r="I304" i="3"/>
  <c r="J304" i="3"/>
  <c r="K304" i="3"/>
  <c r="L304" i="3"/>
  <c r="B305" i="3"/>
  <c r="F305" i="3"/>
  <c r="G305" i="3"/>
  <c r="I305" i="3"/>
  <c r="J305" i="3"/>
  <c r="K305" i="3"/>
  <c r="L305" i="3"/>
  <c r="B306" i="3"/>
  <c r="F306" i="3"/>
  <c r="G306" i="3"/>
  <c r="I306" i="3"/>
  <c r="J306" i="3"/>
  <c r="K306" i="3"/>
  <c r="L306" i="3"/>
  <c r="B307" i="3"/>
  <c r="F307" i="3"/>
  <c r="G307" i="3"/>
  <c r="I307" i="3"/>
  <c r="J307" i="3"/>
  <c r="K307" i="3"/>
  <c r="L307" i="3"/>
  <c r="B302" i="6"/>
  <c r="B303" i="6"/>
  <c r="B304" i="6"/>
  <c r="B305" i="6"/>
  <c r="B306" i="6"/>
  <c r="L302" i="2"/>
  <c r="L303" i="2"/>
  <c r="L304" i="2"/>
  <c r="L305" i="2"/>
  <c r="L306" i="2"/>
  <c r="K302" i="2"/>
  <c r="K303" i="2"/>
  <c r="K304" i="2"/>
  <c r="K305" i="2"/>
  <c r="K306" i="2"/>
  <c r="I302" i="2"/>
  <c r="I303" i="2"/>
  <c r="I304" i="2"/>
  <c r="I305" i="2"/>
  <c r="I306" i="2"/>
  <c r="D27" i="3" l="1"/>
  <c r="E28" i="3"/>
  <c r="H303" i="3"/>
  <c r="H307" i="3"/>
  <c r="H306" i="3"/>
  <c r="H305" i="3"/>
  <c r="H304" i="3"/>
  <c r="B308" i="4"/>
  <c r="B309" i="4"/>
  <c r="B310" i="4"/>
  <c r="B311" i="4"/>
  <c r="B312" i="4"/>
  <c r="B308" i="3"/>
  <c r="F308" i="3"/>
  <c r="G308" i="3"/>
  <c r="I308" i="3"/>
  <c r="J308" i="3"/>
  <c r="K308" i="3"/>
  <c r="L308" i="3"/>
  <c r="B309" i="3"/>
  <c r="F309" i="3"/>
  <c r="G309" i="3"/>
  <c r="I309" i="3"/>
  <c r="J309" i="3"/>
  <c r="K309" i="3"/>
  <c r="L309" i="3"/>
  <c r="B310" i="3"/>
  <c r="F310" i="3"/>
  <c r="G310" i="3"/>
  <c r="I310" i="3"/>
  <c r="J310" i="3"/>
  <c r="K310" i="3"/>
  <c r="L310" i="3"/>
  <c r="B311" i="3"/>
  <c r="F311" i="3"/>
  <c r="G311" i="3"/>
  <c r="I311" i="3"/>
  <c r="J311" i="3"/>
  <c r="K311" i="3"/>
  <c r="L311" i="3"/>
  <c r="B312" i="3"/>
  <c r="F312" i="3"/>
  <c r="G312" i="3"/>
  <c r="I312" i="3"/>
  <c r="J312" i="3"/>
  <c r="K312" i="3"/>
  <c r="L312" i="3"/>
  <c r="B307" i="6"/>
  <c r="B308" i="6"/>
  <c r="B309" i="6"/>
  <c r="B310" i="6"/>
  <c r="B311" i="6"/>
  <c r="L307" i="2"/>
  <c r="L308" i="2"/>
  <c r="L309" i="2"/>
  <c r="L310" i="2"/>
  <c r="L311" i="2"/>
  <c r="K307" i="2"/>
  <c r="K308" i="2"/>
  <c r="K309" i="2"/>
  <c r="K310" i="2"/>
  <c r="K311" i="2"/>
  <c r="I307" i="2"/>
  <c r="I308" i="2"/>
  <c r="I309" i="2"/>
  <c r="I310" i="2"/>
  <c r="I311" i="2"/>
  <c r="D26" i="3" l="1"/>
  <c r="E27" i="3"/>
  <c r="H311" i="3"/>
  <c r="H312" i="3"/>
  <c r="H308" i="3"/>
  <c r="H309" i="3"/>
  <c r="H310" i="3"/>
  <c r="B313" i="4"/>
  <c r="B314" i="4"/>
  <c r="B315" i="4"/>
  <c r="B316" i="4"/>
  <c r="B317" i="4"/>
  <c r="B313" i="3"/>
  <c r="F313" i="3"/>
  <c r="G313" i="3"/>
  <c r="I313" i="3"/>
  <c r="J313" i="3"/>
  <c r="K313" i="3"/>
  <c r="L313" i="3"/>
  <c r="B314" i="3"/>
  <c r="F314" i="3"/>
  <c r="G314" i="3"/>
  <c r="I314" i="3"/>
  <c r="J314" i="3"/>
  <c r="K314" i="3"/>
  <c r="L314" i="3"/>
  <c r="B315" i="3"/>
  <c r="F315" i="3"/>
  <c r="G315" i="3"/>
  <c r="I315" i="3"/>
  <c r="J315" i="3"/>
  <c r="K315" i="3"/>
  <c r="L315" i="3"/>
  <c r="B316" i="3"/>
  <c r="F316" i="3"/>
  <c r="G316" i="3"/>
  <c r="I316" i="3"/>
  <c r="J316" i="3"/>
  <c r="K316" i="3"/>
  <c r="L316" i="3"/>
  <c r="B317" i="3"/>
  <c r="F317" i="3"/>
  <c r="G317" i="3"/>
  <c r="I317" i="3"/>
  <c r="J317" i="3"/>
  <c r="K317" i="3"/>
  <c r="L317" i="3"/>
  <c r="B312" i="6"/>
  <c r="B313" i="6"/>
  <c r="B314" i="6"/>
  <c r="B315" i="6"/>
  <c r="B316" i="6"/>
  <c r="L312" i="2"/>
  <c r="L313" i="2"/>
  <c r="L314" i="2"/>
  <c r="L315" i="2"/>
  <c r="L316" i="2"/>
  <c r="K312" i="2"/>
  <c r="K313" i="2"/>
  <c r="K314" i="2"/>
  <c r="K315" i="2"/>
  <c r="K316" i="2"/>
  <c r="I312" i="2"/>
  <c r="I313" i="2"/>
  <c r="I314" i="2"/>
  <c r="I315" i="2"/>
  <c r="I316" i="2"/>
  <c r="D25" i="3" l="1"/>
  <c r="E26" i="3"/>
  <c r="H313" i="3"/>
  <c r="H315" i="3"/>
  <c r="H316" i="3"/>
  <c r="H314" i="3"/>
  <c r="H317" i="3"/>
  <c r="B318" i="4"/>
  <c r="B319" i="4"/>
  <c r="B320" i="4"/>
  <c r="B321" i="4"/>
  <c r="B322" i="4"/>
  <c r="B318" i="3"/>
  <c r="F318" i="3"/>
  <c r="G318" i="3"/>
  <c r="I318" i="3"/>
  <c r="J318" i="3"/>
  <c r="K318" i="3"/>
  <c r="L318" i="3"/>
  <c r="B319" i="3"/>
  <c r="F319" i="3"/>
  <c r="G319" i="3"/>
  <c r="I319" i="3"/>
  <c r="J319" i="3"/>
  <c r="K319" i="3"/>
  <c r="L319" i="3"/>
  <c r="B320" i="3"/>
  <c r="F320" i="3"/>
  <c r="G320" i="3"/>
  <c r="I320" i="3"/>
  <c r="J320" i="3"/>
  <c r="K320" i="3"/>
  <c r="L320" i="3"/>
  <c r="B321" i="3"/>
  <c r="F321" i="3"/>
  <c r="G321" i="3"/>
  <c r="I321" i="3"/>
  <c r="J321" i="3"/>
  <c r="K321" i="3"/>
  <c r="L321" i="3"/>
  <c r="B322" i="3"/>
  <c r="F322" i="3"/>
  <c r="G322" i="3"/>
  <c r="I322" i="3"/>
  <c r="J322" i="3"/>
  <c r="K322" i="3"/>
  <c r="L322" i="3"/>
  <c r="B317" i="6"/>
  <c r="B318" i="6"/>
  <c r="B319" i="6"/>
  <c r="B320" i="6"/>
  <c r="B321" i="6"/>
  <c r="L317" i="2"/>
  <c r="L318" i="2"/>
  <c r="L319" i="2"/>
  <c r="L320" i="2"/>
  <c r="L321" i="2"/>
  <c r="K317" i="2"/>
  <c r="K318" i="2"/>
  <c r="K319" i="2"/>
  <c r="K320" i="2"/>
  <c r="K321" i="2"/>
  <c r="I317" i="2"/>
  <c r="I318" i="2"/>
  <c r="I319" i="2"/>
  <c r="I320" i="2"/>
  <c r="I321" i="2"/>
  <c r="D24" i="3" l="1"/>
  <c r="E25" i="3"/>
  <c r="H322" i="3"/>
  <c r="H318" i="3"/>
  <c r="H321" i="3"/>
  <c r="H319" i="3"/>
  <c r="H320" i="3"/>
  <c r="B323" i="4"/>
  <c r="B324" i="4"/>
  <c r="B325" i="4"/>
  <c r="B326" i="4"/>
  <c r="B323" i="3"/>
  <c r="F323" i="3"/>
  <c r="G323" i="3"/>
  <c r="I323" i="3"/>
  <c r="J323" i="3"/>
  <c r="K323" i="3"/>
  <c r="L323" i="3"/>
  <c r="B324" i="3"/>
  <c r="F324" i="3"/>
  <c r="G324" i="3"/>
  <c r="I324" i="3"/>
  <c r="J324" i="3"/>
  <c r="K324" i="3"/>
  <c r="L324" i="3"/>
  <c r="B325" i="3"/>
  <c r="F325" i="3"/>
  <c r="G325" i="3"/>
  <c r="I325" i="3"/>
  <c r="J325" i="3"/>
  <c r="K325" i="3"/>
  <c r="L325" i="3"/>
  <c r="B326" i="3"/>
  <c r="F326" i="3"/>
  <c r="G326" i="3"/>
  <c r="I326" i="3"/>
  <c r="J326" i="3"/>
  <c r="K326" i="3"/>
  <c r="L326" i="3"/>
  <c r="B322" i="6"/>
  <c r="B323" i="6"/>
  <c r="B324" i="6"/>
  <c r="B325" i="6"/>
  <c r="L322" i="2"/>
  <c r="L323" i="2"/>
  <c r="L324" i="2"/>
  <c r="L325" i="2"/>
  <c r="K322" i="2"/>
  <c r="K323" i="2"/>
  <c r="K324" i="2"/>
  <c r="K325" i="2"/>
  <c r="I322" i="2"/>
  <c r="I323" i="2"/>
  <c r="I324" i="2"/>
  <c r="I325" i="2"/>
  <c r="D23" i="3" l="1"/>
  <c r="E24" i="3"/>
  <c r="H324" i="3"/>
  <c r="H323" i="3"/>
  <c r="H325" i="3"/>
  <c r="H326" i="3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26" i="6"/>
  <c r="D22" i="3" l="1"/>
  <c r="E23" i="3"/>
  <c r="B327" i="4"/>
  <c r="B328" i="4"/>
  <c r="B329" i="4"/>
  <c r="B330" i="4"/>
  <c r="B331" i="4"/>
  <c r="B327" i="3"/>
  <c r="F327" i="3"/>
  <c r="G327" i="3"/>
  <c r="I327" i="3"/>
  <c r="J327" i="3"/>
  <c r="K327" i="3"/>
  <c r="L327" i="3"/>
  <c r="B328" i="3"/>
  <c r="F328" i="3"/>
  <c r="G328" i="3"/>
  <c r="I328" i="3"/>
  <c r="J328" i="3"/>
  <c r="K328" i="3"/>
  <c r="L328" i="3"/>
  <c r="B329" i="3"/>
  <c r="F329" i="3"/>
  <c r="G329" i="3"/>
  <c r="I329" i="3"/>
  <c r="J329" i="3"/>
  <c r="K329" i="3"/>
  <c r="L329" i="3"/>
  <c r="B330" i="3"/>
  <c r="F330" i="3"/>
  <c r="G330" i="3"/>
  <c r="I330" i="3"/>
  <c r="J330" i="3"/>
  <c r="K330" i="3"/>
  <c r="L330" i="3"/>
  <c r="B331" i="3"/>
  <c r="F331" i="3"/>
  <c r="G331" i="3"/>
  <c r="I331" i="3"/>
  <c r="J331" i="3"/>
  <c r="K331" i="3"/>
  <c r="L331" i="3"/>
  <c r="L326" i="2"/>
  <c r="L327" i="2"/>
  <c r="L328" i="2"/>
  <c r="L329" i="2"/>
  <c r="L330" i="2"/>
  <c r="K326" i="2"/>
  <c r="K327" i="2"/>
  <c r="K328" i="2"/>
  <c r="K329" i="2"/>
  <c r="K330" i="2"/>
  <c r="I326" i="2"/>
  <c r="I327" i="2"/>
  <c r="I328" i="2"/>
  <c r="I329" i="2"/>
  <c r="I330" i="2"/>
  <c r="D21" i="3" l="1"/>
  <c r="E22" i="3"/>
  <c r="H330" i="3"/>
  <c r="H329" i="3"/>
  <c r="H331" i="3"/>
  <c r="H327" i="3"/>
  <c r="H328" i="3"/>
  <c r="D4" i="6"/>
  <c r="D20" i="3" l="1"/>
  <c r="E21" i="3"/>
  <c r="C13" i="6"/>
  <c r="C17" i="6"/>
  <c r="C20" i="6"/>
  <c r="C21" i="6"/>
  <c r="C24" i="6"/>
  <c r="C25" i="6"/>
  <c r="C28" i="6"/>
  <c r="C29" i="6"/>
  <c r="C32" i="6"/>
  <c r="C33" i="6"/>
  <c r="C37" i="6"/>
  <c r="C41" i="6"/>
  <c r="C45" i="6"/>
  <c r="C44" i="6"/>
  <c r="C40" i="6"/>
  <c r="C50" i="6"/>
  <c r="C36" i="6"/>
  <c r="C58" i="6"/>
  <c r="C61" i="6"/>
  <c r="C46" i="6"/>
  <c r="C54" i="6"/>
  <c r="C57" i="6"/>
  <c r="C56" i="6"/>
  <c r="C60" i="6"/>
  <c r="C53" i="6"/>
  <c r="C39" i="6"/>
  <c r="C35" i="6"/>
  <c r="C27" i="6"/>
  <c r="C19" i="6"/>
  <c r="C11" i="6"/>
  <c r="C52" i="6"/>
  <c r="C51" i="6"/>
  <c r="C34" i="6"/>
  <c r="C18" i="6"/>
  <c r="C49" i="6"/>
  <c r="C47" i="6"/>
  <c r="C43" i="6"/>
  <c r="C16" i="6"/>
  <c r="C31" i="6"/>
  <c r="C23" i="6"/>
  <c r="C15" i="6"/>
  <c r="C48" i="6"/>
  <c r="C59" i="6"/>
  <c r="C42" i="6"/>
  <c r="C12" i="6"/>
  <c r="C30" i="6"/>
  <c r="C22" i="6"/>
  <c r="C14" i="6"/>
  <c r="C55" i="6"/>
  <c r="C38" i="6"/>
  <c r="C26" i="6"/>
  <c r="C10" i="6"/>
  <c r="C62" i="6"/>
  <c r="C66" i="6"/>
  <c r="C64" i="6"/>
  <c r="C65" i="6"/>
  <c r="C63" i="6"/>
  <c r="C67" i="6"/>
  <c r="C69" i="6"/>
  <c r="C70" i="6"/>
  <c r="C68" i="6"/>
  <c r="C72" i="6"/>
  <c r="C76" i="6"/>
  <c r="C80" i="6"/>
  <c r="C73" i="6"/>
  <c r="C77" i="6"/>
  <c r="C74" i="6"/>
  <c r="C79" i="6"/>
  <c r="C78" i="6"/>
  <c r="C75" i="6"/>
  <c r="C71" i="6"/>
  <c r="C82" i="6"/>
  <c r="C86" i="6"/>
  <c r="C83" i="6"/>
  <c r="C87" i="6"/>
  <c r="C91" i="6"/>
  <c r="C95" i="6"/>
  <c r="C99" i="6"/>
  <c r="C103" i="6"/>
  <c r="C81" i="6"/>
  <c r="C89" i="6"/>
  <c r="C97" i="6"/>
  <c r="C106" i="6"/>
  <c r="C85" i="6"/>
  <c r="C93" i="6"/>
  <c r="C101" i="6"/>
  <c r="C105" i="6"/>
  <c r="C108" i="6"/>
  <c r="C102" i="6"/>
  <c r="C92" i="6"/>
  <c r="C96" i="6"/>
  <c r="C104" i="6"/>
  <c r="C107" i="6"/>
  <c r="C90" i="6"/>
  <c r="C94" i="6"/>
  <c r="C84" i="6"/>
  <c r="C88" i="6"/>
  <c r="C98" i="6"/>
  <c r="C100" i="6"/>
  <c r="C112" i="6"/>
  <c r="C110" i="6"/>
  <c r="C111" i="6"/>
  <c r="C113" i="6"/>
  <c r="C109" i="6"/>
  <c r="C117" i="6"/>
  <c r="C115" i="6"/>
  <c r="C116" i="6"/>
  <c r="C118" i="6"/>
  <c r="C114" i="6"/>
  <c r="C121" i="6"/>
  <c r="C120" i="6"/>
  <c r="C123" i="6"/>
  <c r="C122" i="6"/>
  <c r="C119" i="6"/>
  <c r="C8" i="6"/>
  <c r="C128" i="6"/>
  <c r="C132" i="6"/>
  <c r="C126" i="6"/>
  <c r="C130" i="6"/>
  <c r="C127" i="6"/>
  <c r="C125" i="6"/>
  <c r="C131" i="6"/>
  <c r="C124" i="6"/>
  <c r="C133" i="6"/>
  <c r="C129" i="6"/>
  <c r="C137" i="6"/>
  <c r="C134" i="6"/>
  <c r="C135" i="6"/>
  <c r="C138" i="6"/>
  <c r="C136" i="6"/>
  <c r="C142" i="6"/>
  <c r="C141" i="6"/>
  <c r="C140" i="6"/>
  <c r="C143" i="6"/>
  <c r="C139" i="6"/>
  <c r="C145" i="6"/>
  <c r="C144" i="6"/>
  <c r="C148" i="6"/>
  <c r="C150" i="6"/>
  <c r="C152" i="6"/>
  <c r="C149" i="6"/>
  <c r="C147" i="6"/>
  <c r="C151" i="6"/>
  <c r="C146" i="6"/>
  <c r="C153" i="6"/>
  <c r="C157" i="6"/>
  <c r="C161" i="6"/>
  <c r="C165" i="6"/>
  <c r="C155" i="6"/>
  <c r="C159" i="6"/>
  <c r="C163" i="6"/>
  <c r="C167" i="6"/>
  <c r="C164" i="6"/>
  <c r="C158" i="6"/>
  <c r="C156" i="6"/>
  <c r="C160" i="6"/>
  <c r="C166" i="6"/>
  <c r="C168" i="6"/>
  <c r="C154" i="6"/>
  <c r="C162" i="6"/>
  <c r="C181" i="6"/>
  <c r="C172" i="6"/>
  <c r="C180" i="6"/>
  <c r="C173" i="6"/>
  <c r="C177" i="6"/>
  <c r="C176" i="6"/>
  <c r="C183" i="6"/>
  <c r="C182" i="6"/>
  <c r="C169" i="6"/>
  <c r="C174" i="6"/>
  <c r="C179" i="6"/>
  <c r="C178" i="6"/>
  <c r="C175" i="6"/>
  <c r="C171" i="6"/>
  <c r="C170" i="6"/>
  <c r="C184" i="6"/>
  <c r="C192" i="6"/>
  <c r="C200" i="6"/>
  <c r="C190" i="6"/>
  <c r="C188" i="6"/>
  <c r="C196" i="6"/>
  <c r="C204" i="6"/>
  <c r="C186" i="6"/>
  <c r="C194" i="6"/>
  <c r="C198" i="6"/>
  <c r="C202" i="6"/>
  <c r="C206" i="6"/>
  <c r="C207" i="6"/>
  <c r="C197" i="6"/>
  <c r="C187" i="6"/>
  <c r="C205" i="6"/>
  <c r="C199" i="6"/>
  <c r="C203" i="6"/>
  <c r="C193" i="6"/>
  <c r="C185" i="6"/>
  <c r="C201" i="6"/>
  <c r="C191" i="6"/>
  <c r="C189" i="6"/>
  <c r="C195" i="6"/>
  <c r="C210" i="6"/>
  <c r="C211" i="6"/>
  <c r="C209" i="6"/>
  <c r="C208" i="6"/>
  <c r="C212" i="6"/>
  <c r="C214" i="6"/>
  <c r="C216" i="6"/>
  <c r="C215" i="6"/>
  <c r="C213" i="6"/>
  <c r="C217" i="6"/>
  <c r="C222" i="6"/>
  <c r="C220" i="6"/>
  <c r="C219" i="6"/>
  <c r="C221" i="6"/>
  <c r="C218" i="6"/>
  <c r="C229" i="6"/>
  <c r="C227" i="6"/>
  <c r="C231" i="6"/>
  <c r="C235" i="6"/>
  <c r="C239" i="6"/>
  <c r="C225" i="6"/>
  <c r="C237" i="6"/>
  <c r="C241" i="6"/>
  <c r="C233" i="6"/>
  <c r="C242" i="6"/>
  <c r="C232" i="6"/>
  <c r="C224" i="6"/>
  <c r="C240" i="6"/>
  <c r="C234" i="6"/>
  <c r="C238" i="6"/>
  <c r="C236" i="6"/>
  <c r="C228" i="6"/>
  <c r="C226" i="6"/>
  <c r="C230" i="6"/>
  <c r="C223" i="6"/>
  <c r="C247" i="6"/>
  <c r="C245" i="6"/>
  <c r="C246" i="6"/>
  <c r="C244" i="6"/>
  <c r="C243" i="6"/>
  <c r="C251" i="6"/>
  <c r="C250" i="6"/>
  <c r="C248" i="6"/>
  <c r="C249" i="6"/>
  <c r="C252" i="6"/>
  <c r="C256" i="6"/>
  <c r="C255" i="6"/>
  <c r="C253" i="6"/>
  <c r="C254" i="6"/>
  <c r="C258" i="6"/>
  <c r="C260" i="6"/>
  <c r="C262" i="6"/>
  <c r="C259" i="6"/>
  <c r="C261" i="6"/>
  <c r="C257" i="6"/>
  <c r="C264" i="6"/>
  <c r="C265" i="6"/>
  <c r="C263" i="6"/>
  <c r="C267" i="6"/>
  <c r="C266" i="6"/>
  <c r="C270" i="6"/>
  <c r="C269" i="6"/>
  <c r="C271" i="6"/>
  <c r="C272" i="6"/>
  <c r="C268" i="6"/>
  <c r="C274" i="6"/>
  <c r="C276" i="6"/>
  <c r="C273" i="6"/>
  <c r="C275" i="6"/>
  <c r="C277" i="6"/>
  <c r="C281" i="6"/>
  <c r="C279" i="6"/>
  <c r="C280" i="6"/>
  <c r="C282" i="6"/>
  <c r="C278" i="6"/>
  <c r="C286" i="6"/>
  <c r="C285" i="6"/>
  <c r="C284" i="6"/>
  <c r="C283" i="6"/>
  <c r="C287" i="6"/>
  <c r="C291" i="6"/>
  <c r="C290" i="6"/>
  <c r="C289" i="6"/>
  <c r="C292" i="6"/>
  <c r="C288" i="6"/>
  <c r="C294" i="6"/>
  <c r="C295" i="6"/>
  <c r="C296" i="6"/>
  <c r="C293" i="6"/>
  <c r="C300" i="6"/>
  <c r="C298" i="6"/>
  <c r="C297" i="6"/>
  <c r="C301" i="6"/>
  <c r="C299" i="6"/>
  <c r="C306" i="6"/>
  <c r="C305" i="6"/>
  <c r="C304" i="6"/>
  <c r="C303" i="6"/>
  <c r="C302" i="6"/>
  <c r="C310" i="6"/>
  <c r="C311" i="6"/>
  <c r="C307" i="6"/>
  <c r="C309" i="6"/>
  <c r="C308" i="6"/>
  <c r="C316" i="6"/>
  <c r="C315" i="6"/>
  <c r="C314" i="6"/>
  <c r="C312" i="6"/>
  <c r="C313" i="6"/>
  <c r="C321" i="6"/>
  <c r="C320" i="6"/>
  <c r="C319" i="6"/>
  <c r="C318" i="6"/>
  <c r="C317" i="6"/>
  <c r="C322" i="6"/>
  <c r="C324" i="6"/>
  <c r="C325" i="6"/>
  <c r="C323" i="6"/>
  <c r="C327" i="6"/>
  <c r="C329" i="6"/>
  <c r="C326" i="6"/>
  <c r="C328" i="6"/>
  <c r="C330" i="6"/>
  <c r="C7" i="6"/>
  <c r="C349" i="6"/>
  <c r="C342" i="6"/>
  <c r="C362" i="6"/>
  <c r="C350" i="6"/>
  <c r="C366" i="6"/>
  <c r="C335" i="6"/>
  <c r="C339" i="6"/>
  <c r="C343" i="6"/>
  <c r="C347" i="6"/>
  <c r="C351" i="6"/>
  <c r="C355" i="6"/>
  <c r="C359" i="6"/>
  <c r="C363" i="6"/>
  <c r="C367" i="6"/>
  <c r="C333" i="6"/>
  <c r="C345" i="6"/>
  <c r="C357" i="6"/>
  <c r="C365" i="6"/>
  <c r="C334" i="6"/>
  <c r="C346" i="6"/>
  <c r="C358" i="6"/>
  <c r="C332" i="6"/>
  <c r="C336" i="6"/>
  <c r="C340" i="6"/>
  <c r="C344" i="6"/>
  <c r="C348" i="6"/>
  <c r="C352" i="6"/>
  <c r="C356" i="6"/>
  <c r="C360" i="6"/>
  <c r="C364" i="6"/>
  <c r="C368" i="6"/>
  <c r="C337" i="6"/>
  <c r="C341" i="6"/>
  <c r="C353" i="6"/>
  <c r="C361" i="6"/>
  <c r="C331" i="6"/>
  <c r="C338" i="6"/>
  <c r="C354" i="6"/>
  <c r="B332" i="4"/>
  <c r="B333" i="4"/>
  <c r="B332" i="3"/>
  <c r="F332" i="3"/>
  <c r="G332" i="3"/>
  <c r="I332" i="3"/>
  <c r="J332" i="3"/>
  <c r="K332" i="3"/>
  <c r="L332" i="3"/>
  <c r="B333" i="3"/>
  <c r="F333" i="3"/>
  <c r="G333" i="3"/>
  <c r="I333" i="3"/>
  <c r="J333" i="3"/>
  <c r="K333" i="3"/>
  <c r="L333" i="3"/>
  <c r="L331" i="2"/>
  <c r="L332" i="2"/>
  <c r="K331" i="2"/>
  <c r="K332" i="2"/>
  <c r="I331" i="2"/>
  <c r="I332" i="2"/>
  <c r="D19" i="3" l="1"/>
  <c r="E20" i="3"/>
  <c r="D38" i="6"/>
  <c r="H38" i="6"/>
  <c r="L38" i="6"/>
  <c r="P38" i="6"/>
  <c r="F38" i="6"/>
  <c r="J38" i="6"/>
  <c r="N38" i="6"/>
  <c r="G38" i="6"/>
  <c r="K38" i="6"/>
  <c r="O38" i="6"/>
  <c r="I38" i="6"/>
  <c r="E38" i="6"/>
  <c r="M38" i="6"/>
  <c r="D48" i="6"/>
  <c r="H48" i="6"/>
  <c r="L48" i="6"/>
  <c r="P48" i="6"/>
  <c r="F48" i="6"/>
  <c r="J48" i="6"/>
  <c r="N48" i="6"/>
  <c r="G48" i="6"/>
  <c r="K48" i="6"/>
  <c r="O48" i="6"/>
  <c r="E48" i="6"/>
  <c r="M48" i="6"/>
  <c r="I48" i="6"/>
  <c r="F18" i="6"/>
  <c r="J18" i="6"/>
  <c r="N18" i="6"/>
  <c r="G18" i="6"/>
  <c r="K18" i="6"/>
  <c r="O18" i="6"/>
  <c r="I18" i="6"/>
  <c r="E18" i="6"/>
  <c r="M18" i="6"/>
  <c r="H18" i="6"/>
  <c r="P18" i="6"/>
  <c r="L18" i="6"/>
  <c r="D18" i="6"/>
  <c r="E39" i="6"/>
  <c r="I39" i="6"/>
  <c r="M39" i="6"/>
  <c r="G39" i="6"/>
  <c r="K39" i="6"/>
  <c r="O39" i="6"/>
  <c r="D39" i="6"/>
  <c r="H39" i="6"/>
  <c r="L39" i="6"/>
  <c r="P39" i="6"/>
  <c r="J39" i="6"/>
  <c r="F39" i="6"/>
  <c r="N39" i="6"/>
  <c r="F58" i="6"/>
  <c r="J58" i="6"/>
  <c r="N58" i="6"/>
  <c r="E58" i="6"/>
  <c r="I58" i="6"/>
  <c r="M58" i="6"/>
  <c r="H58" i="6"/>
  <c r="P58" i="6"/>
  <c r="D58" i="6"/>
  <c r="L58" i="6"/>
  <c r="K58" i="6"/>
  <c r="G58" i="6"/>
  <c r="O58" i="6"/>
  <c r="E33" i="6"/>
  <c r="I33" i="6"/>
  <c r="M33" i="6"/>
  <c r="F33" i="6"/>
  <c r="J33" i="6"/>
  <c r="N33" i="6"/>
  <c r="K33" i="6"/>
  <c r="G33" i="6"/>
  <c r="O33" i="6"/>
  <c r="H33" i="6"/>
  <c r="P33" i="6"/>
  <c r="D33" i="6"/>
  <c r="L33" i="6"/>
  <c r="E25" i="6"/>
  <c r="I25" i="6"/>
  <c r="M25" i="6"/>
  <c r="F25" i="6"/>
  <c r="J25" i="6"/>
  <c r="N25" i="6"/>
  <c r="K25" i="6"/>
  <c r="G25" i="6"/>
  <c r="O25" i="6"/>
  <c r="H25" i="6"/>
  <c r="P25" i="6"/>
  <c r="D25" i="6"/>
  <c r="L25" i="6"/>
  <c r="F10" i="6"/>
  <c r="J10" i="6"/>
  <c r="N10" i="6"/>
  <c r="G10" i="6"/>
  <c r="K10" i="6"/>
  <c r="O10" i="6"/>
  <c r="I10" i="6"/>
  <c r="E10" i="6"/>
  <c r="M10" i="6"/>
  <c r="H10" i="6"/>
  <c r="P10" i="6"/>
  <c r="L10" i="6"/>
  <c r="D10" i="6"/>
  <c r="F14" i="6"/>
  <c r="J14" i="6"/>
  <c r="N14" i="6"/>
  <c r="G14" i="6"/>
  <c r="K14" i="6"/>
  <c r="O14" i="6"/>
  <c r="I14" i="6"/>
  <c r="E14" i="6"/>
  <c r="M14" i="6"/>
  <c r="H14" i="6"/>
  <c r="P14" i="6"/>
  <c r="L14" i="6"/>
  <c r="D14" i="6"/>
  <c r="D42" i="6"/>
  <c r="H42" i="6"/>
  <c r="L42" i="6"/>
  <c r="P42" i="6"/>
  <c r="G42" i="6"/>
  <c r="K42" i="6"/>
  <c r="O42" i="6"/>
  <c r="F42" i="6"/>
  <c r="N42" i="6"/>
  <c r="J42" i="6"/>
  <c r="E42" i="6"/>
  <c r="M42" i="6"/>
  <c r="I42" i="6"/>
  <c r="G23" i="6"/>
  <c r="K23" i="6"/>
  <c r="O23" i="6"/>
  <c r="D23" i="6"/>
  <c r="H23" i="6"/>
  <c r="L23" i="6"/>
  <c r="P23" i="6"/>
  <c r="J23" i="6"/>
  <c r="F23" i="6"/>
  <c r="N23" i="6"/>
  <c r="I23" i="6"/>
  <c r="E23" i="6"/>
  <c r="M23" i="6"/>
  <c r="G47" i="6"/>
  <c r="K47" i="6"/>
  <c r="O47" i="6"/>
  <c r="E47" i="6"/>
  <c r="I47" i="6"/>
  <c r="M47" i="6"/>
  <c r="F47" i="6"/>
  <c r="J47" i="6"/>
  <c r="N47" i="6"/>
  <c r="H47" i="6"/>
  <c r="L47" i="6"/>
  <c r="P47" i="6"/>
  <c r="D47" i="6"/>
  <c r="G51" i="6"/>
  <c r="K51" i="6"/>
  <c r="O51" i="6"/>
  <c r="E51" i="6"/>
  <c r="I51" i="6"/>
  <c r="M51" i="6"/>
  <c r="F51" i="6"/>
  <c r="J51" i="6"/>
  <c r="N51" i="6"/>
  <c r="P51" i="6"/>
  <c r="D51" i="6"/>
  <c r="H51" i="6"/>
  <c r="L51" i="6"/>
  <c r="G27" i="6"/>
  <c r="K27" i="6"/>
  <c r="O27" i="6"/>
  <c r="D27" i="6"/>
  <c r="H27" i="6"/>
  <c r="L27" i="6"/>
  <c r="P27" i="6"/>
  <c r="J27" i="6"/>
  <c r="F27" i="6"/>
  <c r="N27" i="6"/>
  <c r="I27" i="6"/>
  <c r="E27" i="6"/>
  <c r="M27" i="6"/>
  <c r="D60" i="6"/>
  <c r="H60" i="6"/>
  <c r="L60" i="6"/>
  <c r="P60" i="6"/>
  <c r="G60" i="6"/>
  <c r="K60" i="6"/>
  <c r="O60" i="6"/>
  <c r="I60" i="6"/>
  <c r="E60" i="6"/>
  <c r="M60" i="6"/>
  <c r="F60" i="6"/>
  <c r="N60" i="6"/>
  <c r="J60" i="6"/>
  <c r="F46" i="6"/>
  <c r="J46" i="6"/>
  <c r="N46" i="6"/>
  <c r="D46" i="6"/>
  <c r="H46" i="6"/>
  <c r="L46" i="6"/>
  <c r="P46" i="6"/>
  <c r="E46" i="6"/>
  <c r="I46" i="6"/>
  <c r="M46" i="6"/>
  <c r="K46" i="6"/>
  <c r="G46" i="6"/>
  <c r="O46" i="6"/>
  <c r="F50" i="6"/>
  <c r="J50" i="6"/>
  <c r="N50" i="6"/>
  <c r="D50" i="6"/>
  <c r="H50" i="6"/>
  <c r="L50" i="6"/>
  <c r="P50" i="6"/>
  <c r="E50" i="6"/>
  <c r="I50" i="6"/>
  <c r="M50" i="6"/>
  <c r="K50" i="6"/>
  <c r="O50" i="6"/>
  <c r="G50" i="6"/>
  <c r="G41" i="6"/>
  <c r="K41" i="6"/>
  <c r="O41" i="6"/>
  <c r="F41" i="6"/>
  <c r="J41" i="6"/>
  <c r="N41" i="6"/>
  <c r="E41" i="6"/>
  <c r="M41" i="6"/>
  <c r="I41" i="6"/>
  <c r="D41" i="6"/>
  <c r="L41" i="6"/>
  <c r="H41" i="6"/>
  <c r="P41" i="6"/>
  <c r="E29" i="6"/>
  <c r="I29" i="6"/>
  <c r="M29" i="6"/>
  <c r="F29" i="6"/>
  <c r="J29" i="6"/>
  <c r="N29" i="6"/>
  <c r="K29" i="6"/>
  <c r="G29" i="6"/>
  <c r="O29" i="6"/>
  <c r="H29" i="6"/>
  <c r="P29" i="6"/>
  <c r="D29" i="6"/>
  <c r="L29" i="6"/>
  <c r="E21" i="6"/>
  <c r="I21" i="6"/>
  <c r="M21" i="6"/>
  <c r="F21" i="6"/>
  <c r="J21" i="6"/>
  <c r="N21" i="6"/>
  <c r="K21" i="6"/>
  <c r="G21" i="6"/>
  <c r="O21" i="6"/>
  <c r="H21" i="6"/>
  <c r="P21" i="6"/>
  <c r="D21" i="6"/>
  <c r="L21" i="6"/>
  <c r="F26" i="6"/>
  <c r="J26" i="6"/>
  <c r="N26" i="6"/>
  <c r="G26" i="6"/>
  <c r="K26" i="6"/>
  <c r="O26" i="6"/>
  <c r="I26" i="6"/>
  <c r="E26" i="6"/>
  <c r="M26" i="6"/>
  <c r="H26" i="6"/>
  <c r="P26" i="6"/>
  <c r="L26" i="6"/>
  <c r="D26" i="6"/>
  <c r="F22" i="6"/>
  <c r="J22" i="6"/>
  <c r="N22" i="6"/>
  <c r="G22" i="6"/>
  <c r="K22" i="6"/>
  <c r="O22" i="6"/>
  <c r="I22" i="6"/>
  <c r="E22" i="6"/>
  <c r="M22" i="6"/>
  <c r="H22" i="6"/>
  <c r="P22" i="6"/>
  <c r="L22" i="6"/>
  <c r="D22" i="6"/>
  <c r="G59" i="6"/>
  <c r="K59" i="6"/>
  <c r="O59" i="6"/>
  <c r="F59" i="6"/>
  <c r="J59" i="6"/>
  <c r="N59" i="6"/>
  <c r="H59" i="6"/>
  <c r="P59" i="6"/>
  <c r="D59" i="6"/>
  <c r="L59" i="6"/>
  <c r="E59" i="6"/>
  <c r="M59" i="6"/>
  <c r="I59" i="6"/>
  <c r="G31" i="6"/>
  <c r="K31" i="6"/>
  <c r="O31" i="6"/>
  <c r="D31" i="6"/>
  <c r="H31" i="6"/>
  <c r="L31" i="6"/>
  <c r="P31" i="6"/>
  <c r="J31" i="6"/>
  <c r="F31" i="6"/>
  <c r="N31" i="6"/>
  <c r="I31" i="6"/>
  <c r="E31" i="6"/>
  <c r="M31" i="6"/>
  <c r="E49" i="6"/>
  <c r="I49" i="6"/>
  <c r="M49" i="6"/>
  <c r="G49" i="6"/>
  <c r="K49" i="6"/>
  <c r="O49" i="6"/>
  <c r="D49" i="6"/>
  <c r="H49" i="6"/>
  <c r="L49" i="6"/>
  <c r="P49" i="6"/>
  <c r="F49" i="6"/>
  <c r="J49" i="6"/>
  <c r="N49" i="6"/>
  <c r="D52" i="6"/>
  <c r="H52" i="6"/>
  <c r="L52" i="6"/>
  <c r="P52" i="6"/>
  <c r="F52" i="6"/>
  <c r="J52" i="6"/>
  <c r="N52" i="6"/>
  <c r="G52" i="6"/>
  <c r="K52" i="6"/>
  <c r="O52" i="6"/>
  <c r="M52" i="6"/>
  <c r="E52" i="6"/>
  <c r="I52" i="6"/>
  <c r="E35" i="6"/>
  <c r="I35" i="6"/>
  <c r="M35" i="6"/>
  <c r="G35" i="6"/>
  <c r="K35" i="6"/>
  <c r="O35" i="6"/>
  <c r="D35" i="6"/>
  <c r="H35" i="6"/>
  <c r="L35" i="6"/>
  <c r="P35" i="6"/>
  <c r="J35" i="6"/>
  <c r="N35" i="6"/>
  <c r="F35" i="6"/>
  <c r="D56" i="6"/>
  <c r="H56" i="6"/>
  <c r="L56" i="6"/>
  <c r="P56" i="6"/>
  <c r="G56" i="6"/>
  <c r="K56" i="6"/>
  <c r="O56" i="6"/>
  <c r="I56" i="6"/>
  <c r="J56" i="6"/>
  <c r="E56" i="6"/>
  <c r="M56" i="6"/>
  <c r="F56" i="6"/>
  <c r="N56" i="6"/>
  <c r="E61" i="6"/>
  <c r="I61" i="6"/>
  <c r="M61" i="6"/>
  <c r="D61" i="6"/>
  <c r="H61" i="6"/>
  <c r="J61" i="6"/>
  <c r="O61" i="6"/>
  <c r="P61" i="6"/>
  <c r="F61" i="6"/>
  <c r="L61" i="6"/>
  <c r="G61" i="6"/>
  <c r="N61" i="6"/>
  <c r="K61" i="6"/>
  <c r="F40" i="6"/>
  <c r="J40" i="6"/>
  <c r="N40" i="6"/>
  <c r="D40" i="6"/>
  <c r="E40" i="6"/>
  <c r="I40" i="6"/>
  <c r="M40" i="6"/>
  <c r="G40" i="6"/>
  <c r="O40" i="6"/>
  <c r="K40" i="6"/>
  <c r="L40" i="6"/>
  <c r="H40" i="6"/>
  <c r="P40" i="6"/>
  <c r="G37" i="6"/>
  <c r="K37" i="6"/>
  <c r="O37" i="6"/>
  <c r="E37" i="6"/>
  <c r="I37" i="6"/>
  <c r="M37" i="6"/>
  <c r="F37" i="6"/>
  <c r="J37" i="6"/>
  <c r="N37" i="6"/>
  <c r="L37" i="6"/>
  <c r="D37" i="6"/>
  <c r="H37" i="6"/>
  <c r="P37" i="6"/>
  <c r="D28" i="6"/>
  <c r="H28" i="6"/>
  <c r="L28" i="6"/>
  <c r="P28" i="6"/>
  <c r="E28" i="6"/>
  <c r="I28" i="6"/>
  <c r="M28" i="6"/>
  <c r="K28" i="6"/>
  <c r="G28" i="6"/>
  <c r="O28" i="6"/>
  <c r="J28" i="6"/>
  <c r="N28" i="6"/>
  <c r="F28" i="6"/>
  <c r="D20" i="6"/>
  <c r="H20" i="6"/>
  <c r="L20" i="6"/>
  <c r="P20" i="6"/>
  <c r="E20" i="6"/>
  <c r="I20" i="6"/>
  <c r="M20" i="6"/>
  <c r="K20" i="6"/>
  <c r="G20" i="6"/>
  <c r="O20" i="6"/>
  <c r="J20" i="6"/>
  <c r="N20" i="6"/>
  <c r="F20" i="6"/>
  <c r="F30" i="6"/>
  <c r="J30" i="6"/>
  <c r="N30" i="6"/>
  <c r="G30" i="6"/>
  <c r="K30" i="6"/>
  <c r="O30" i="6"/>
  <c r="I30" i="6"/>
  <c r="E30" i="6"/>
  <c r="M30" i="6"/>
  <c r="H30" i="6"/>
  <c r="P30" i="6"/>
  <c r="L30" i="6"/>
  <c r="D30" i="6"/>
  <c r="D16" i="6"/>
  <c r="H16" i="6"/>
  <c r="L16" i="6"/>
  <c r="P16" i="6"/>
  <c r="E16" i="6"/>
  <c r="I16" i="6"/>
  <c r="M16" i="6"/>
  <c r="K16" i="6"/>
  <c r="G16" i="6"/>
  <c r="O16" i="6"/>
  <c r="J16" i="6"/>
  <c r="N16" i="6"/>
  <c r="F16" i="6"/>
  <c r="G11" i="6"/>
  <c r="K11" i="6"/>
  <c r="O11" i="6"/>
  <c r="D11" i="6"/>
  <c r="H11" i="6"/>
  <c r="L11" i="6"/>
  <c r="P11" i="6"/>
  <c r="J11" i="6"/>
  <c r="F11" i="6"/>
  <c r="N11" i="6"/>
  <c r="I11" i="6"/>
  <c r="E11" i="6"/>
  <c r="M11" i="6"/>
  <c r="E57" i="6"/>
  <c r="I57" i="6"/>
  <c r="M57" i="6"/>
  <c r="D57" i="6"/>
  <c r="H57" i="6"/>
  <c r="L57" i="6"/>
  <c r="P57" i="6"/>
  <c r="J57" i="6"/>
  <c r="K57" i="6"/>
  <c r="F57" i="6"/>
  <c r="N57" i="6"/>
  <c r="G57" i="6"/>
  <c r="O57" i="6"/>
  <c r="F44" i="6"/>
  <c r="J44" i="6"/>
  <c r="E44" i="6"/>
  <c r="I44" i="6"/>
  <c r="M44" i="6"/>
  <c r="G44" i="6"/>
  <c r="N44" i="6"/>
  <c r="K44" i="6"/>
  <c r="P44" i="6"/>
  <c r="D44" i="6"/>
  <c r="L44" i="6"/>
  <c r="O44" i="6"/>
  <c r="H44" i="6"/>
  <c r="E17" i="6"/>
  <c r="I17" i="6"/>
  <c r="M17" i="6"/>
  <c r="F17" i="6"/>
  <c r="J17" i="6"/>
  <c r="N17" i="6"/>
  <c r="K17" i="6"/>
  <c r="G17" i="6"/>
  <c r="O17" i="6"/>
  <c r="H17" i="6"/>
  <c r="P17" i="6"/>
  <c r="D17" i="6"/>
  <c r="L17" i="6"/>
  <c r="G55" i="6"/>
  <c r="K55" i="6"/>
  <c r="O55" i="6"/>
  <c r="E55" i="6"/>
  <c r="F55" i="6"/>
  <c r="J55" i="6"/>
  <c r="N55" i="6"/>
  <c r="H55" i="6"/>
  <c r="P55" i="6"/>
  <c r="L55" i="6"/>
  <c r="I55" i="6"/>
  <c r="D55" i="6"/>
  <c r="M55" i="6"/>
  <c r="D12" i="6"/>
  <c r="H12" i="6"/>
  <c r="L12" i="6"/>
  <c r="P12" i="6"/>
  <c r="E12" i="6"/>
  <c r="I12" i="6"/>
  <c r="M12" i="6"/>
  <c r="K12" i="6"/>
  <c r="G12" i="6"/>
  <c r="O12" i="6"/>
  <c r="J12" i="6"/>
  <c r="N12" i="6"/>
  <c r="F12" i="6"/>
  <c r="G15" i="6"/>
  <c r="K15" i="6"/>
  <c r="O15" i="6"/>
  <c r="D15" i="6"/>
  <c r="H15" i="6"/>
  <c r="L15" i="6"/>
  <c r="P15" i="6"/>
  <c r="J15" i="6"/>
  <c r="F15" i="6"/>
  <c r="N15" i="6"/>
  <c r="I15" i="6"/>
  <c r="E15" i="6"/>
  <c r="M15" i="6"/>
  <c r="E43" i="6"/>
  <c r="I43" i="6"/>
  <c r="M43" i="6"/>
  <c r="D43" i="6"/>
  <c r="H43" i="6"/>
  <c r="L43" i="6"/>
  <c r="P43" i="6"/>
  <c r="G43" i="6"/>
  <c r="O43" i="6"/>
  <c r="K43" i="6"/>
  <c r="F43" i="6"/>
  <c r="N43" i="6"/>
  <c r="J43" i="6"/>
  <c r="F34" i="6"/>
  <c r="H34" i="6"/>
  <c r="L34" i="6"/>
  <c r="P34" i="6"/>
  <c r="E34" i="6"/>
  <c r="J34" i="6"/>
  <c r="N34" i="6"/>
  <c r="G34" i="6"/>
  <c r="K34" i="6"/>
  <c r="O34" i="6"/>
  <c r="I34" i="6"/>
  <c r="M34" i="6"/>
  <c r="D34" i="6"/>
  <c r="G19" i="6"/>
  <c r="K19" i="6"/>
  <c r="O19" i="6"/>
  <c r="D19" i="6"/>
  <c r="H19" i="6"/>
  <c r="L19" i="6"/>
  <c r="P19" i="6"/>
  <c r="J19" i="6"/>
  <c r="F19" i="6"/>
  <c r="N19" i="6"/>
  <c r="I19" i="6"/>
  <c r="E19" i="6"/>
  <c r="M19" i="6"/>
  <c r="E53" i="6"/>
  <c r="I53" i="6"/>
  <c r="M53" i="6"/>
  <c r="G53" i="6"/>
  <c r="K53" i="6"/>
  <c r="O53" i="6"/>
  <c r="D53" i="6"/>
  <c r="H53" i="6"/>
  <c r="L53" i="6"/>
  <c r="P53" i="6"/>
  <c r="N53" i="6"/>
  <c r="F53" i="6"/>
  <c r="J53" i="6"/>
  <c r="F54" i="6"/>
  <c r="J54" i="6"/>
  <c r="N54" i="6"/>
  <c r="D54" i="6"/>
  <c r="H54" i="6"/>
  <c r="L54" i="6"/>
  <c r="P54" i="6"/>
  <c r="E54" i="6"/>
  <c r="I54" i="6"/>
  <c r="M54" i="6"/>
  <c r="K54" i="6"/>
  <c r="G54" i="6"/>
  <c r="O54" i="6"/>
  <c r="F36" i="6"/>
  <c r="J36" i="6"/>
  <c r="N36" i="6"/>
  <c r="D36" i="6"/>
  <c r="H36" i="6"/>
  <c r="L36" i="6"/>
  <c r="P36" i="6"/>
  <c r="E36" i="6"/>
  <c r="I36" i="6"/>
  <c r="M36" i="6"/>
  <c r="O36" i="6"/>
  <c r="G36" i="6"/>
  <c r="K36" i="6"/>
  <c r="F45" i="6"/>
  <c r="J45" i="6"/>
  <c r="H45" i="6"/>
  <c r="M45" i="6"/>
  <c r="E45" i="6"/>
  <c r="K45" i="6"/>
  <c r="O45" i="6"/>
  <c r="G45" i="6"/>
  <c r="L45" i="6"/>
  <c r="P45" i="6"/>
  <c r="N45" i="6"/>
  <c r="D45" i="6"/>
  <c r="I45" i="6"/>
  <c r="D32" i="6"/>
  <c r="H32" i="6"/>
  <c r="L32" i="6"/>
  <c r="P32" i="6"/>
  <c r="E32" i="6"/>
  <c r="I32" i="6"/>
  <c r="M32" i="6"/>
  <c r="K32" i="6"/>
  <c r="G32" i="6"/>
  <c r="O32" i="6"/>
  <c r="J32" i="6"/>
  <c r="N32" i="6"/>
  <c r="F32" i="6"/>
  <c r="D24" i="6"/>
  <c r="H24" i="6"/>
  <c r="L24" i="6"/>
  <c r="P24" i="6"/>
  <c r="E24" i="6"/>
  <c r="I24" i="6"/>
  <c r="M24" i="6"/>
  <c r="K24" i="6"/>
  <c r="G24" i="6"/>
  <c r="O24" i="6"/>
  <c r="J24" i="6"/>
  <c r="N24" i="6"/>
  <c r="F24" i="6"/>
  <c r="E13" i="6"/>
  <c r="I13" i="6"/>
  <c r="M13" i="6"/>
  <c r="F13" i="6"/>
  <c r="J13" i="6"/>
  <c r="N13" i="6"/>
  <c r="K13" i="6"/>
  <c r="G13" i="6"/>
  <c r="O13" i="6"/>
  <c r="H13" i="6"/>
  <c r="P13" i="6"/>
  <c r="D13" i="6"/>
  <c r="L13" i="6"/>
  <c r="E65" i="6"/>
  <c r="I65" i="6"/>
  <c r="M65" i="6"/>
  <c r="F65" i="6"/>
  <c r="J65" i="6"/>
  <c r="N65" i="6"/>
  <c r="G65" i="6"/>
  <c r="K65" i="6"/>
  <c r="O65" i="6"/>
  <c r="D65" i="6"/>
  <c r="H65" i="6"/>
  <c r="L65" i="6"/>
  <c r="P65" i="6"/>
  <c r="D64" i="6"/>
  <c r="H64" i="6"/>
  <c r="L64" i="6"/>
  <c r="P64" i="6"/>
  <c r="E64" i="6"/>
  <c r="I64" i="6"/>
  <c r="M64" i="6"/>
  <c r="F64" i="6"/>
  <c r="J64" i="6"/>
  <c r="N64" i="6"/>
  <c r="G64" i="6"/>
  <c r="K64" i="6"/>
  <c r="O64" i="6"/>
  <c r="F66" i="6"/>
  <c r="J66" i="6"/>
  <c r="N66" i="6"/>
  <c r="G66" i="6"/>
  <c r="O66" i="6"/>
  <c r="D66" i="6"/>
  <c r="H66" i="6"/>
  <c r="L66" i="6"/>
  <c r="P66" i="6"/>
  <c r="E66" i="6"/>
  <c r="I66" i="6"/>
  <c r="M66" i="6"/>
  <c r="K66" i="6"/>
  <c r="G63" i="6"/>
  <c r="K63" i="6"/>
  <c r="O63" i="6"/>
  <c r="D63" i="6"/>
  <c r="H63" i="6"/>
  <c r="L63" i="6"/>
  <c r="P63" i="6"/>
  <c r="E63" i="6"/>
  <c r="I63" i="6"/>
  <c r="M63" i="6"/>
  <c r="F63" i="6"/>
  <c r="J63" i="6"/>
  <c r="N63" i="6"/>
  <c r="F62" i="6"/>
  <c r="J62" i="6"/>
  <c r="N62" i="6"/>
  <c r="G62" i="6"/>
  <c r="K62" i="6"/>
  <c r="O62" i="6"/>
  <c r="D62" i="6"/>
  <c r="H62" i="6"/>
  <c r="L62" i="6"/>
  <c r="P62" i="6"/>
  <c r="E62" i="6"/>
  <c r="I62" i="6"/>
  <c r="M62" i="6"/>
  <c r="E70" i="6"/>
  <c r="I70" i="6"/>
  <c r="M70" i="6"/>
  <c r="N70" i="6"/>
  <c r="P70" i="6"/>
  <c r="F70" i="6"/>
  <c r="J70" i="6"/>
  <c r="L70" i="6"/>
  <c r="G70" i="6"/>
  <c r="K70" i="6"/>
  <c r="O70" i="6"/>
  <c r="D70" i="6"/>
  <c r="H70" i="6"/>
  <c r="G68" i="6"/>
  <c r="K68" i="6"/>
  <c r="O68" i="6"/>
  <c r="D68" i="6"/>
  <c r="H68" i="6"/>
  <c r="L68" i="6"/>
  <c r="P68" i="6"/>
  <c r="E68" i="6"/>
  <c r="I68" i="6"/>
  <c r="M68" i="6"/>
  <c r="F68" i="6"/>
  <c r="J68" i="6"/>
  <c r="N68" i="6"/>
  <c r="D69" i="6"/>
  <c r="H69" i="6"/>
  <c r="L69" i="6"/>
  <c r="P69" i="6"/>
  <c r="O69" i="6"/>
  <c r="E69" i="6"/>
  <c r="I69" i="6"/>
  <c r="M69" i="6"/>
  <c r="F69" i="6"/>
  <c r="J69" i="6"/>
  <c r="N69" i="6"/>
  <c r="G69" i="6"/>
  <c r="K69" i="6"/>
  <c r="F67" i="6"/>
  <c r="J67" i="6"/>
  <c r="N67" i="6"/>
  <c r="G67" i="6"/>
  <c r="K67" i="6"/>
  <c r="O67" i="6"/>
  <c r="D67" i="6"/>
  <c r="H67" i="6"/>
  <c r="L67" i="6"/>
  <c r="P67" i="6"/>
  <c r="E67" i="6"/>
  <c r="I67" i="6"/>
  <c r="M67" i="6"/>
  <c r="E78" i="6"/>
  <c r="I78" i="6"/>
  <c r="M78" i="6"/>
  <c r="F78" i="6"/>
  <c r="J78" i="6"/>
  <c r="N78" i="6"/>
  <c r="G78" i="6"/>
  <c r="K78" i="6"/>
  <c r="O78" i="6"/>
  <c r="D78" i="6"/>
  <c r="H78" i="6"/>
  <c r="L78" i="6"/>
  <c r="P78" i="6"/>
  <c r="D73" i="6"/>
  <c r="H73" i="6"/>
  <c r="L73" i="6"/>
  <c r="P73" i="6"/>
  <c r="E73" i="6"/>
  <c r="I73" i="6"/>
  <c r="M73" i="6"/>
  <c r="F73" i="6"/>
  <c r="J73" i="6"/>
  <c r="N73" i="6"/>
  <c r="G73" i="6"/>
  <c r="K73" i="6"/>
  <c r="O73" i="6"/>
  <c r="F79" i="6"/>
  <c r="J79" i="6"/>
  <c r="N79" i="6"/>
  <c r="G79" i="6"/>
  <c r="K79" i="6"/>
  <c r="O79" i="6"/>
  <c r="D79" i="6"/>
  <c r="H79" i="6"/>
  <c r="L79" i="6"/>
  <c r="P79" i="6"/>
  <c r="E79" i="6"/>
  <c r="I79" i="6"/>
  <c r="M79" i="6"/>
  <c r="G80" i="6"/>
  <c r="D80" i="6"/>
  <c r="H80" i="6"/>
  <c r="L80" i="6"/>
  <c r="P80" i="6"/>
  <c r="E80" i="6"/>
  <c r="I80" i="6"/>
  <c r="M80" i="6"/>
  <c r="K80" i="6"/>
  <c r="F80" i="6"/>
  <c r="J80" i="6"/>
  <c r="N80" i="6"/>
  <c r="O80" i="6"/>
  <c r="F71" i="6"/>
  <c r="J71" i="6"/>
  <c r="N71" i="6"/>
  <c r="G71" i="6"/>
  <c r="K71" i="6"/>
  <c r="O71" i="6"/>
  <c r="D71" i="6"/>
  <c r="H71" i="6"/>
  <c r="L71" i="6"/>
  <c r="P71" i="6"/>
  <c r="E71" i="6"/>
  <c r="I71" i="6"/>
  <c r="M71" i="6"/>
  <c r="E74" i="6"/>
  <c r="I74" i="6"/>
  <c r="M74" i="6"/>
  <c r="F74" i="6"/>
  <c r="J74" i="6"/>
  <c r="N74" i="6"/>
  <c r="G74" i="6"/>
  <c r="K74" i="6"/>
  <c r="O74" i="6"/>
  <c r="D74" i="6"/>
  <c r="H74" i="6"/>
  <c r="L74" i="6"/>
  <c r="P74" i="6"/>
  <c r="G76" i="6"/>
  <c r="K76" i="6"/>
  <c r="O76" i="6"/>
  <c r="D76" i="6"/>
  <c r="H76" i="6"/>
  <c r="L76" i="6"/>
  <c r="P76" i="6"/>
  <c r="E76" i="6"/>
  <c r="I76" i="6"/>
  <c r="M76" i="6"/>
  <c r="F76" i="6"/>
  <c r="J76" i="6"/>
  <c r="N76" i="6"/>
  <c r="F75" i="6"/>
  <c r="J75" i="6"/>
  <c r="N75" i="6"/>
  <c r="G75" i="6"/>
  <c r="K75" i="6"/>
  <c r="O75" i="6"/>
  <c r="D75" i="6"/>
  <c r="H75" i="6"/>
  <c r="L75" i="6"/>
  <c r="P75" i="6"/>
  <c r="E75" i="6"/>
  <c r="I75" i="6"/>
  <c r="M75" i="6"/>
  <c r="D77" i="6"/>
  <c r="H77" i="6"/>
  <c r="L77" i="6"/>
  <c r="P77" i="6"/>
  <c r="E77" i="6"/>
  <c r="I77" i="6"/>
  <c r="M77" i="6"/>
  <c r="F77" i="6"/>
  <c r="J77" i="6"/>
  <c r="N77" i="6"/>
  <c r="G77" i="6"/>
  <c r="K77" i="6"/>
  <c r="O77" i="6"/>
  <c r="G72" i="6"/>
  <c r="K72" i="6"/>
  <c r="O72" i="6"/>
  <c r="D72" i="6"/>
  <c r="H72" i="6"/>
  <c r="L72" i="6"/>
  <c r="P72" i="6"/>
  <c r="E72" i="6"/>
  <c r="I72" i="6"/>
  <c r="M72" i="6"/>
  <c r="F72" i="6"/>
  <c r="J72" i="6"/>
  <c r="N72" i="6"/>
  <c r="F93" i="6"/>
  <c r="J93" i="6"/>
  <c r="N93" i="6"/>
  <c r="D93" i="6"/>
  <c r="H93" i="6"/>
  <c r="L93" i="6"/>
  <c r="P93" i="6"/>
  <c r="E93" i="6"/>
  <c r="I93" i="6"/>
  <c r="M93" i="6"/>
  <c r="G93" i="6"/>
  <c r="K93" i="6"/>
  <c r="O93" i="6"/>
  <c r="E100" i="6"/>
  <c r="I100" i="6"/>
  <c r="M100" i="6"/>
  <c r="G100" i="6"/>
  <c r="K100" i="6"/>
  <c r="O100" i="6"/>
  <c r="D100" i="6"/>
  <c r="H100" i="6"/>
  <c r="L100" i="6"/>
  <c r="P100" i="6"/>
  <c r="J100" i="6"/>
  <c r="N100" i="6"/>
  <c r="F100" i="6"/>
  <c r="G94" i="6"/>
  <c r="K94" i="6"/>
  <c r="O94" i="6"/>
  <c r="E94" i="6"/>
  <c r="I94" i="6"/>
  <c r="M94" i="6"/>
  <c r="F94" i="6"/>
  <c r="J94" i="6"/>
  <c r="N94" i="6"/>
  <c r="D94" i="6"/>
  <c r="H94" i="6"/>
  <c r="L94" i="6"/>
  <c r="P94" i="6"/>
  <c r="E96" i="6"/>
  <c r="I96" i="6"/>
  <c r="M96" i="6"/>
  <c r="G96" i="6"/>
  <c r="K96" i="6"/>
  <c r="O96" i="6"/>
  <c r="D96" i="6"/>
  <c r="H96" i="6"/>
  <c r="L96" i="6"/>
  <c r="P96" i="6"/>
  <c r="F96" i="6"/>
  <c r="J96" i="6"/>
  <c r="N96" i="6"/>
  <c r="D105" i="6"/>
  <c r="E105" i="6"/>
  <c r="I105" i="6"/>
  <c r="M105" i="6"/>
  <c r="F105" i="6"/>
  <c r="J105" i="6"/>
  <c r="N105" i="6"/>
  <c r="G105" i="6"/>
  <c r="K105" i="6"/>
  <c r="O105" i="6"/>
  <c r="H105" i="6"/>
  <c r="L105" i="6"/>
  <c r="P105" i="6"/>
  <c r="F106" i="6"/>
  <c r="J106" i="6"/>
  <c r="N106" i="6"/>
  <c r="G106" i="6"/>
  <c r="K106" i="6"/>
  <c r="O106" i="6"/>
  <c r="D106" i="6"/>
  <c r="H106" i="6"/>
  <c r="L106" i="6"/>
  <c r="P106" i="6"/>
  <c r="E106" i="6"/>
  <c r="I106" i="6"/>
  <c r="M106" i="6"/>
  <c r="D103" i="6"/>
  <c r="H103" i="6"/>
  <c r="L103" i="6"/>
  <c r="P103" i="6"/>
  <c r="F103" i="6"/>
  <c r="J103" i="6"/>
  <c r="N103" i="6"/>
  <c r="G103" i="6"/>
  <c r="M103" i="6"/>
  <c r="E103" i="6"/>
  <c r="O103" i="6"/>
  <c r="I103" i="6"/>
  <c r="K103" i="6"/>
  <c r="D87" i="6"/>
  <c r="H87" i="6"/>
  <c r="L87" i="6"/>
  <c r="P87" i="6"/>
  <c r="F87" i="6"/>
  <c r="J87" i="6"/>
  <c r="N87" i="6"/>
  <c r="G87" i="6"/>
  <c r="K87" i="6"/>
  <c r="O87" i="6"/>
  <c r="E87" i="6"/>
  <c r="I87" i="6"/>
  <c r="M87" i="6"/>
  <c r="E88" i="6"/>
  <c r="I88" i="6"/>
  <c r="M88" i="6"/>
  <c r="G88" i="6"/>
  <c r="K88" i="6"/>
  <c r="O88" i="6"/>
  <c r="D88" i="6"/>
  <c r="H88" i="6"/>
  <c r="L88" i="6"/>
  <c r="P88" i="6"/>
  <c r="F88" i="6"/>
  <c r="J88" i="6"/>
  <c r="N88" i="6"/>
  <c r="F89" i="6"/>
  <c r="J89" i="6"/>
  <c r="N89" i="6"/>
  <c r="D89" i="6"/>
  <c r="H89" i="6"/>
  <c r="L89" i="6"/>
  <c r="P89" i="6"/>
  <c r="E89" i="6"/>
  <c r="I89" i="6"/>
  <c r="M89" i="6"/>
  <c r="O89" i="6"/>
  <c r="G89" i="6"/>
  <c r="K89" i="6"/>
  <c r="G98" i="6"/>
  <c r="K98" i="6"/>
  <c r="O98" i="6"/>
  <c r="E98" i="6"/>
  <c r="I98" i="6"/>
  <c r="M98" i="6"/>
  <c r="F98" i="6"/>
  <c r="J98" i="6"/>
  <c r="N98" i="6"/>
  <c r="L98" i="6"/>
  <c r="P98" i="6"/>
  <c r="D98" i="6"/>
  <c r="H98" i="6"/>
  <c r="G90" i="6"/>
  <c r="K90" i="6"/>
  <c r="O90" i="6"/>
  <c r="E90" i="6"/>
  <c r="I90" i="6"/>
  <c r="M90" i="6"/>
  <c r="F90" i="6"/>
  <c r="J90" i="6"/>
  <c r="N90" i="6"/>
  <c r="L90" i="6"/>
  <c r="P90" i="6"/>
  <c r="D90" i="6"/>
  <c r="H90" i="6"/>
  <c r="E92" i="6"/>
  <c r="I92" i="6"/>
  <c r="M92" i="6"/>
  <c r="G92" i="6"/>
  <c r="K92" i="6"/>
  <c r="O92" i="6"/>
  <c r="D92" i="6"/>
  <c r="H92" i="6"/>
  <c r="L92" i="6"/>
  <c r="P92" i="6"/>
  <c r="J92" i="6"/>
  <c r="N92" i="6"/>
  <c r="F92" i="6"/>
  <c r="F101" i="6"/>
  <c r="J101" i="6"/>
  <c r="N101" i="6"/>
  <c r="D101" i="6"/>
  <c r="H101" i="6"/>
  <c r="L101" i="6"/>
  <c r="P101" i="6"/>
  <c r="E101" i="6"/>
  <c r="I101" i="6"/>
  <c r="M101" i="6"/>
  <c r="G101" i="6"/>
  <c r="K101" i="6"/>
  <c r="O101" i="6"/>
  <c r="F97" i="6"/>
  <c r="J97" i="6"/>
  <c r="N97" i="6"/>
  <c r="D97" i="6"/>
  <c r="H97" i="6"/>
  <c r="L97" i="6"/>
  <c r="P97" i="6"/>
  <c r="E97" i="6"/>
  <c r="I97" i="6"/>
  <c r="M97" i="6"/>
  <c r="O97" i="6"/>
  <c r="G97" i="6"/>
  <c r="K97" i="6"/>
  <c r="D99" i="6"/>
  <c r="H99" i="6"/>
  <c r="L99" i="6"/>
  <c r="P99" i="6"/>
  <c r="F99" i="6"/>
  <c r="J99" i="6"/>
  <c r="N99" i="6"/>
  <c r="G99" i="6"/>
  <c r="K99" i="6"/>
  <c r="O99" i="6"/>
  <c r="I99" i="6"/>
  <c r="M99" i="6"/>
  <c r="E99" i="6"/>
  <c r="D83" i="6"/>
  <c r="H83" i="6"/>
  <c r="L83" i="6"/>
  <c r="P83" i="6"/>
  <c r="F83" i="6"/>
  <c r="J83" i="6"/>
  <c r="N83" i="6"/>
  <c r="G83" i="6"/>
  <c r="K83" i="6"/>
  <c r="O83" i="6"/>
  <c r="I83" i="6"/>
  <c r="M83" i="6"/>
  <c r="E83" i="6"/>
  <c r="G107" i="6"/>
  <c r="K107" i="6"/>
  <c r="O107" i="6"/>
  <c r="D107" i="6"/>
  <c r="H107" i="6"/>
  <c r="L107" i="6"/>
  <c r="P107" i="6"/>
  <c r="E107" i="6"/>
  <c r="I107" i="6"/>
  <c r="M107" i="6"/>
  <c r="F107" i="6"/>
  <c r="J107" i="6"/>
  <c r="N107" i="6"/>
  <c r="G102" i="6"/>
  <c r="K102" i="6"/>
  <c r="O102" i="6"/>
  <c r="E102" i="6"/>
  <c r="I102" i="6"/>
  <c r="M102" i="6"/>
  <c r="F102" i="6"/>
  <c r="J102" i="6"/>
  <c r="N102" i="6"/>
  <c r="D102" i="6"/>
  <c r="H102" i="6"/>
  <c r="L102" i="6"/>
  <c r="P102" i="6"/>
  <c r="D95" i="6"/>
  <c r="H95" i="6"/>
  <c r="L95" i="6"/>
  <c r="P95" i="6"/>
  <c r="F95" i="6"/>
  <c r="J95" i="6"/>
  <c r="N95" i="6"/>
  <c r="G95" i="6"/>
  <c r="K95" i="6"/>
  <c r="O95" i="6"/>
  <c r="E95" i="6"/>
  <c r="I95" i="6"/>
  <c r="M95" i="6"/>
  <c r="G86" i="6"/>
  <c r="K86" i="6"/>
  <c r="O86" i="6"/>
  <c r="E86" i="6"/>
  <c r="I86" i="6"/>
  <c r="M86" i="6"/>
  <c r="F86" i="6"/>
  <c r="J86" i="6"/>
  <c r="N86" i="6"/>
  <c r="D86" i="6"/>
  <c r="H86" i="6"/>
  <c r="L86" i="6"/>
  <c r="P86" i="6"/>
  <c r="E84" i="6"/>
  <c r="I84" i="6"/>
  <c r="M84" i="6"/>
  <c r="G84" i="6"/>
  <c r="K84" i="6"/>
  <c r="O84" i="6"/>
  <c r="D84" i="6"/>
  <c r="H84" i="6"/>
  <c r="L84" i="6"/>
  <c r="P84" i="6"/>
  <c r="J84" i="6"/>
  <c r="N84" i="6"/>
  <c r="F84" i="6"/>
  <c r="E104" i="6"/>
  <c r="I104" i="6"/>
  <c r="M104" i="6"/>
  <c r="G104" i="6"/>
  <c r="K104" i="6"/>
  <c r="O104" i="6"/>
  <c r="F104" i="6"/>
  <c r="N104" i="6"/>
  <c r="H104" i="6"/>
  <c r="P104" i="6"/>
  <c r="J104" i="6"/>
  <c r="D104" i="6"/>
  <c r="L104" i="6"/>
  <c r="D108" i="6"/>
  <c r="H108" i="6"/>
  <c r="L108" i="6"/>
  <c r="P108" i="6"/>
  <c r="E108" i="6"/>
  <c r="I108" i="6"/>
  <c r="M108" i="6"/>
  <c r="F108" i="6"/>
  <c r="J108" i="6"/>
  <c r="N108" i="6"/>
  <c r="G108" i="6"/>
  <c r="K108" i="6"/>
  <c r="O108" i="6"/>
  <c r="F85" i="6"/>
  <c r="J85" i="6"/>
  <c r="N85" i="6"/>
  <c r="D85" i="6"/>
  <c r="H85" i="6"/>
  <c r="L85" i="6"/>
  <c r="P85" i="6"/>
  <c r="E85" i="6"/>
  <c r="I85" i="6"/>
  <c r="M85" i="6"/>
  <c r="G85" i="6"/>
  <c r="K85" i="6"/>
  <c r="O85" i="6"/>
  <c r="F81" i="6"/>
  <c r="J81" i="6"/>
  <c r="N81" i="6"/>
  <c r="D81" i="6"/>
  <c r="H81" i="6"/>
  <c r="L81" i="6"/>
  <c r="P81" i="6"/>
  <c r="E81" i="6"/>
  <c r="I81" i="6"/>
  <c r="M81" i="6"/>
  <c r="O81" i="6"/>
  <c r="G81" i="6"/>
  <c r="K81" i="6"/>
  <c r="D91" i="6"/>
  <c r="H91" i="6"/>
  <c r="L91" i="6"/>
  <c r="P91" i="6"/>
  <c r="F91" i="6"/>
  <c r="J91" i="6"/>
  <c r="N91" i="6"/>
  <c r="G91" i="6"/>
  <c r="K91" i="6"/>
  <c r="O91" i="6"/>
  <c r="I91" i="6"/>
  <c r="M91" i="6"/>
  <c r="E91" i="6"/>
  <c r="G82" i="6"/>
  <c r="K82" i="6"/>
  <c r="O82" i="6"/>
  <c r="E82" i="6"/>
  <c r="I82" i="6"/>
  <c r="M82" i="6"/>
  <c r="F82" i="6"/>
  <c r="J82" i="6"/>
  <c r="N82" i="6"/>
  <c r="L82" i="6"/>
  <c r="P82" i="6"/>
  <c r="D82" i="6"/>
  <c r="H82" i="6"/>
  <c r="G113" i="6"/>
  <c r="K113" i="6"/>
  <c r="O113" i="6"/>
  <c r="D113" i="6"/>
  <c r="H113" i="6"/>
  <c r="L113" i="6"/>
  <c r="P113" i="6"/>
  <c r="F113" i="6"/>
  <c r="J113" i="6"/>
  <c r="E113" i="6"/>
  <c r="I113" i="6"/>
  <c r="M113" i="6"/>
  <c r="N113" i="6"/>
  <c r="E111" i="6"/>
  <c r="I111" i="6"/>
  <c r="M111" i="6"/>
  <c r="F111" i="6"/>
  <c r="J111" i="6"/>
  <c r="N111" i="6"/>
  <c r="G111" i="6"/>
  <c r="K111" i="6"/>
  <c r="O111" i="6"/>
  <c r="D111" i="6"/>
  <c r="H111" i="6"/>
  <c r="L111" i="6"/>
  <c r="P111" i="6"/>
  <c r="D110" i="6"/>
  <c r="H110" i="6"/>
  <c r="L110" i="6"/>
  <c r="P110" i="6"/>
  <c r="E110" i="6"/>
  <c r="I110" i="6"/>
  <c r="M110" i="6"/>
  <c r="F110" i="6"/>
  <c r="J110" i="6"/>
  <c r="N110" i="6"/>
  <c r="G110" i="6"/>
  <c r="K110" i="6"/>
  <c r="O110" i="6"/>
  <c r="G109" i="6"/>
  <c r="K109" i="6"/>
  <c r="O109" i="6"/>
  <c r="D109" i="6"/>
  <c r="H109" i="6"/>
  <c r="L109" i="6"/>
  <c r="P109" i="6"/>
  <c r="E109" i="6"/>
  <c r="I109" i="6"/>
  <c r="M109" i="6"/>
  <c r="F109" i="6"/>
  <c r="J109" i="6"/>
  <c r="N109" i="6"/>
  <c r="F112" i="6"/>
  <c r="J112" i="6"/>
  <c r="N112" i="6"/>
  <c r="G112" i="6"/>
  <c r="K112" i="6"/>
  <c r="O112" i="6"/>
  <c r="M112" i="6"/>
  <c r="D112" i="6"/>
  <c r="H112" i="6"/>
  <c r="L112" i="6"/>
  <c r="P112" i="6"/>
  <c r="E112" i="6"/>
  <c r="I112" i="6"/>
  <c r="G118" i="6"/>
  <c r="K118" i="6"/>
  <c r="O118" i="6"/>
  <c r="D118" i="6"/>
  <c r="H118" i="6"/>
  <c r="L118" i="6"/>
  <c r="P118" i="6"/>
  <c r="F118" i="6"/>
  <c r="N118" i="6"/>
  <c r="E118" i="6"/>
  <c r="I118" i="6"/>
  <c r="M118" i="6"/>
  <c r="J118" i="6"/>
  <c r="E116" i="6"/>
  <c r="I116" i="6"/>
  <c r="M116" i="6"/>
  <c r="F116" i="6"/>
  <c r="J116" i="6"/>
  <c r="N116" i="6"/>
  <c r="G116" i="6"/>
  <c r="K116" i="6"/>
  <c r="O116" i="6"/>
  <c r="D116" i="6"/>
  <c r="H116" i="6"/>
  <c r="L116" i="6"/>
  <c r="P116" i="6"/>
  <c r="D115" i="6"/>
  <c r="H115" i="6"/>
  <c r="L115" i="6"/>
  <c r="P115" i="6"/>
  <c r="E115" i="6"/>
  <c r="I115" i="6"/>
  <c r="M115" i="6"/>
  <c r="F115" i="6"/>
  <c r="J115" i="6"/>
  <c r="N115" i="6"/>
  <c r="G115" i="6"/>
  <c r="K115" i="6"/>
  <c r="O115" i="6"/>
  <c r="G114" i="6"/>
  <c r="K114" i="6"/>
  <c r="O114" i="6"/>
  <c r="D114" i="6"/>
  <c r="H114" i="6"/>
  <c r="L114" i="6"/>
  <c r="P114" i="6"/>
  <c r="E114" i="6"/>
  <c r="I114" i="6"/>
  <c r="M114" i="6"/>
  <c r="F114" i="6"/>
  <c r="J114" i="6"/>
  <c r="N114" i="6"/>
  <c r="I117" i="6"/>
  <c r="F117" i="6"/>
  <c r="J117" i="6"/>
  <c r="N117" i="6"/>
  <c r="G117" i="6"/>
  <c r="K117" i="6"/>
  <c r="O117" i="6"/>
  <c r="M117" i="6"/>
  <c r="D117" i="6"/>
  <c r="H117" i="6"/>
  <c r="L117" i="6"/>
  <c r="P117" i="6"/>
  <c r="E117" i="6"/>
  <c r="G119" i="6"/>
  <c r="K119" i="6"/>
  <c r="O119" i="6"/>
  <c r="D119" i="6"/>
  <c r="H119" i="6"/>
  <c r="L119" i="6"/>
  <c r="P119" i="6"/>
  <c r="E119" i="6"/>
  <c r="I119" i="6"/>
  <c r="M119" i="6"/>
  <c r="F119" i="6"/>
  <c r="J119" i="6"/>
  <c r="N119" i="6"/>
  <c r="F122" i="6"/>
  <c r="J122" i="6"/>
  <c r="N122" i="6"/>
  <c r="D122" i="6"/>
  <c r="L122" i="6"/>
  <c r="E122" i="6"/>
  <c r="M122" i="6"/>
  <c r="G122" i="6"/>
  <c r="K122" i="6"/>
  <c r="O122" i="6"/>
  <c r="H122" i="6"/>
  <c r="P122" i="6"/>
  <c r="I122" i="6"/>
  <c r="E121" i="6"/>
  <c r="I121" i="6"/>
  <c r="M121" i="6"/>
  <c r="G121" i="6"/>
  <c r="K121" i="6"/>
  <c r="D121" i="6"/>
  <c r="L121" i="6"/>
  <c r="F121" i="6"/>
  <c r="J121" i="6"/>
  <c r="N121" i="6"/>
  <c r="O121" i="6"/>
  <c r="H121" i="6"/>
  <c r="P121" i="6"/>
  <c r="G123" i="6"/>
  <c r="K123" i="6"/>
  <c r="O123" i="6"/>
  <c r="I123" i="6"/>
  <c r="F123" i="6"/>
  <c r="J123" i="6"/>
  <c r="N123" i="6"/>
  <c r="D123" i="6"/>
  <c r="H123" i="6"/>
  <c r="L123" i="6"/>
  <c r="P123" i="6"/>
  <c r="E123" i="6"/>
  <c r="M123" i="6"/>
  <c r="D120" i="6"/>
  <c r="H120" i="6"/>
  <c r="L120" i="6"/>
  <c r="P120" i="6"/>
  <c r="G120" i="6"/>
  <c r="E120" i="6"/>
  <c r="I120" i="6"/>
  <c r="M120" i="6"/>
  <c r="F120" i="6"/>
  <c r="J120" i="6"/>
  <c r="N120" i="6"/>
  <c r="K120" i="6"/>
  <c r="O120" i="6"/>
  <c r="E131" i="6"/>
  <c r="I131" i="6"/>
  <c r="M131" i="6"/>
  <c r="F131" i="6"/>
  <c r="J131" i="6"/>
  <c r="N131" i="6"/>
  <c r="G131" i="6"/>
  <c r="K131" i="6"/>
  <c r="O131" i="6"/>
  <c r="D131" i="6"/>
  <c r="H131" i="6"/>
  <c r="L131" i="6"/>
  <c r="P131" i="6"/>
  <c r="D126" i="6"/>
  <c r="H126" i="6"/>
  <c r="L126" i="6"/>
  <c r="P126" i="6"/>
  <c r="E126" i="6"/>
  <c r="I126" i="6"/>
  <c r="M126" i="6"/>
  <c r="F126" i="6"/>
  <c r="J126" i="6"/>
  <c r="N126" i="6"/>
  <c r="G126" i="6"/>
  <c r="K126" i="6"/>
  <c r="O126" i="6"/>
  <c r="G129" i="6"/>
  <c r="K129" i="6"/>
  <c r="O129" i="6"/>
  <c r="D129" i="6"/>
  <c r="H129" i="6"/>
  <c r="L129" i="6"/>
  <c r="P129" i="6"/>
  <c r="E129" i="6"/>
  <c r="I129" i="6"/>
  <c r="M129" i="6"/>
  <c r="F129" i="6"/>
  <c r="J129" i="6"/>
  <c r="N129" i="6"/>
  <c r="G125" i="6"/>
  <c r="K125" i="6"/>
  <c r="O125" i="6"/>
  <c r="D125" i="6"/>
  <c r="H125" i="6"/>
  <c r="L125" i="6"/>
  <c r="P125" i="6"/>
  <c r="E125" i="6"/>
  <c r="I125" i="6"/>
  <c r="M125" i="6"/>
  <c r="F125" i="6"/>
  <c r="J125" i="6"/>
  <c r="N125" i="6"/>
  <c r="F132" i="6"/>
  <c r="J132" i="6"/>
  <c r="N132" i="6"/>
  <c r="G132" i="6"/>
  <c r="K132" i="6"/>
  <c r="O132" i="6"/>
  <c r="D132" i="6"/>
  <c r="H132" i="6"/>
  <c r="L132" i="6"/>
  <c r="P132" i="6"/>
  <c r="E132" i="6"/>
  <c r="I132" i="6"/>
  <c r="M132" i="6"/>
  <c r="G133" i="6"/>
  <c r="K133" i="6"/>
  <c r="O133" i="6"/>
  <c r="L133" i="6"/>
  <c r="D133" i="6"/>
  <c r="H133" i="6"/>
  <c r="P133" i="6"/>
  <c r="E133" i="6"/>
  <c r="I133" i="6"/>
  <c r="M133" i="6"/>
  <c r="F133" i="6"/>
  <c r="N133" i="6"/>
  <c r="J133" i="6"/>
  <c r="E127" i="6"/>
  <c r="I127" i="6"/>
  <c r="M127" i="6"/>
  <c r="F127" i="6"/>
  <c r="J127" i="6"/>
  <c r="N127" i="6"/>
  <c r="G127" i="6"/>
  <c r="K127" i="6"/>
  <c r="O127" i="6"/>
  <c r="D127" i="6"/>
  <c r="H127" i="6"/>
  <c r="L127" i="6"/>
  <c r="P127" i="6"/>
  <c r="F128" i="6"/>
  <c r="J128" i="6"/>
  <c r="N128" i="6"/>
  <c r="G128" i="6"/>
  <c r="K128" i="6"/>
  <c r="O128" i="6"/>
  <c r="D128" i="6"/>
  <c r="H128" i="6"/>
  <c r="L128" i="6"/>
  <c r="P128" i="6"/>
  <c r="E128" i="6"/>
  <c r="I128" i="6"/>
  <c r="M128" i="6"/>
  <c r="F124" i="6"/>
  <c r="J124" i="6"/>
  <c r="N124" i="6"/>
  <c r="G124" i="6"/>
  <c r="K124" i="6"/>
  <c r="O124" i="6"/>
  <c r="D124" i="6"/>
  <c r="H124" i="6"/>
  <c r="L124" i="6"/>
  <c r="P124" i="6"/>
  <c r="E124" i="6"/>
  <c r="I124" i="6"/>
  <c r="M124" i="6"/>
  <c r="D130" i="6"/>
  <c r="H130" i="6"/>
  <c r="L130" i="6"/>
  <c r="P130" i="6"/>
  <c r="E130" i="6"/>
  <c r="I130" i="6"/>
  <c r="M130" i="6"/>
  <c r="F130" i="6"/>
  <c r="J130" i="6"/>
  <c r="N130" i="6"/>
  <c r="G130" i="6"/>
  <c r="K130" i="6"/>
  <c r="O130" i="6"/>
  <c r="F138" i="6"/>
  <c r="D138" i="6"/>
  <c r="P138" i="6"/>
  <c r="G138" i="6"/>
  <c r="O138" i="6"/>
  <c r="L138" i="6"/>
  <c r="E138" i="6"/>
  <c r="I138" i="6"/>
  <c r="M138" i="6"/>
  <c r="J138" i="6"/>
  <c r="N138" i="6"/>
  <c r="K138" i="6"/>
  <c r="H138" i="6"/>
  <c r="L135" i="6"/>
  <c r="E135" i="6"/>
  <c r="M135" i="6"/>
  <c r="F135" i="6"/>
  <c r="J135" i="6"/>
  <c r="N135" i="6"/>
  <c r="G135" i="6"/>
  <c r="K135" i="6"/>
  <c r="O135" i="6"/>
  <c r="D135" i="6"/>
  <c r="H135" i="6"/>
  <c r="P135" i="6"/>
  <c r="I135" i="6"/>
  <c r="P134" i="6"/>
  <c r="H134" i="6"/>
  <c r="E134" i="6"/>
  <c r="I134" i="6"/>
  <c r="M134" i="6"/>
  <c r="F134" i="6"/>
  <c r="J134" i="6"/>
  <c r="N134" i="6"/>
  <c r="G134" i="6"/>
  <c r="K134" i="6"/>
  <c r="O134" i="6"/>
  <c r="D134" i="6"/>
  <c r="L134" i="6"/>
  <c r="E136" i="6"/>
  <c r="I136" i="6"/>
  <c r="J136" i="6"/>
  <c r="G136" i="6"/>
  <c r="K136" i="6"/>
  <c r="O136" i="6"/>
  <c r="D136" i="6"/>
  <c r="H136" i="6"/>
  <c r="L136" i="6"/>
  <c r="P136" i="6"/>
  <c r="M136" i="6"/>
  <c r="F136" i="6"/>
  <c r="N136" i="6"/>
  <c r="F137" i="6"/>
  <c r="N137" i="6"/>
  <c r="G137" i="6"/>
  <c r="O137" i="6"/>
  <c r="D137" i="6"/>
  <c r="H137" i="6"/>
  <c r="L137" i="6"/>
  <c r="P137" i="6"/>
  <c r="E137" i="6"/>
  <c r="I137" i="6"/>
  <c r="M137" i="6"/>
  <c r="J137" i="6"/>
  <c r="K137" i="6"/>
  <c r="G143" i="6"/>
  <c r="K143" i="6"/>
  <c r="O143" i="6"/>
  <c r="D143" i="6"/>
  <c r="H143" i="6"/>
  <c r="L143" i="6"/>
  <c r="P143" i="6"/>
  <c r="E143" i="6"/>
  <c r="I143" i="6"/>
  <c r="M143" i="6"/>
  <c r="F143" i="6"/>
  <c r="J143" i="6"/>
  <c r="N143" i="6"/>
  <c r="D140" i="6"/>
  <c r="H140" i="6"/>
  <c r="L140" i="6"/>
  <c r="P140" i="6"/>
  <c r="E140" i="6"/>
  <c r="I140" i="6"/>
  <c r="M140" i="6"/>
  <c r="F140" i="6"/>
  <c r="J140" i="6"/>
  <c r="N140" i="6"/>
  <c r="G140" i="6"/>
  <c r="K140" i="6"/>
  <c r="O140" i="6"/>
  <c r="E141" i="6"/>
  <c r="I141" i="6"/>
  <c r="M141" i="6"/>
  <c r="F141" i="6"/>
  <c r="J141" i="6"/>
  <c r="N141" i="6"/>
  <c r="G141" i="6"/>
  <c r="K141" i="6"/>
  <c r="O141" i="6"/>
  <c r="D141" i="6"/>
  <c r="H141" i="6"/>
  <c r="L141" i="6"/>
  <c r="P141" i="6"/>
  <c r="G139" i="6"/>
  <c r="K139" i="6"/>
  <c r="O139" i="6"/>
  <c r="D139" i="6"/>
  <c r="H139" i="6"/>
  <c r="L139" i="6"/>
  <c r="P139" i="6"/>
  <c r="E139" i="6"/>
  <c r="I139" i="6"/>
  <c r="M139" i="6"/>
  <c r="F139" i="6"/>
  <c r="J139" i="6"/>
  <c r="N139" i="6"/>
  <c r="F142" i="6"/>
  <c r="J142" i="6"/>
  <c r="N142" i="6"/>
  <c r="G142" i="6"/>
  <c r="K142" i="6"/>
  <c r="O142" i="6"/>
  <c r="D142" i="6"/>
  <c r="H142" i="6"/>
  <c r="L142" i="6"/>
  <c r="P142" i="6"/>
  <c r="E142" i="6"/>
  <c r="I142" i="6"/>
  <c r="M142" i="6"/>
  <c r="G144" i="6"/>
  <c r="K144" i="6"/>
  <c r="O144" i="6"/>
  <c r="I144" i="6"/>
  <c r="J144" i="6"/>
  <c r="D144" i="6"/>
  <c r="H144" i="6"/>
  <c r="L144" i="6"/>
  <c r="P144" i="6"/>
  <c r="E144" i="6"/>
  <c r="M144" i="6"/>
  <c r="F144" i="6"/>
  <c r="N144" i="6"/>
  <c r="D145" i="6"/>
  <c r="H145" i="6"/>
  <c r="L145" i="6"/>
  <c r="P145" i="6"/>
  <c r="O145" i="6"/>
  <c r="E145" i="6"/>
  <c r="I145" i="6"/>
  <c r="M145" i="6"/>
  <c r="F145" i="6"/>
  <c r="J145" i="6"/>
  <c r="N145" i="6"/>
  <c r="G145" i="6"/>
  <c r="K145" i="6"/>
  <c r="E149" i="6"/>
  <c r="I149" i="6"/>
  <c r="M149" i="6"/>
  <c r="H149" i="6"/>
  <c r="F149" i="6"/>
  <c r="J149" i="6"/>
  <c r="N149" i="6"/>
  <c r="D149" i="6"/>
  <c r="P149" i="6"/>
  <c r="G149" i="6"/>
  <c r="K149" i="6"/>
  <c r="O149" i="6"/>
  <c r="L149" i="6"/>
  <c r="F146" i="6"/>
  <c r="J146" i="6"/>
  <c r="N146" i="6"/>
  <c r="I146" i="6"/>
  <c r="G146" i="6"/>
  <c r="K146" i="6"/>
  <c r="O146" i="6"/>
  <c r="D146" i="6"/>
  <c r="H146" i="6"/>
  <c r="L146" i="6"/>
  <c r="P146" i="6"/>
  <c r="E146" i="6"/>
  <c r="M146" i="6"/>
  <c r="D152" i="6"/>
  <c r="H152" i="6"/>
  <c r="L152" i="6"/>
  <c r="P152" i="6"/>
  <c r="E152" i="6"/>
  <c r="G152" i="6"/>
  <c r="I152" i="6"/>
  <c r="M152" i="6"/>
  <c r="K152" i="6"/>
  <c r="F152" i="6"/>
  <c r="J152" i="6"/>
  <c r="N152" i="6"/>
  <c r="O152" i="6"/>
  <c r="G151" i="6"/>
  <c r="K151" i="6"/>
  <c r="O151" i="6"/>
  <c r="J151" i="6"/>
  <c r="N151" i="6"/>
  <c r="D151" i="6"/>
  <c r="H151" i="6"/>
  <c r="L151" i="6"/>
  <c r="P151" i="6"/>
  <c r="E151" i="6"/>
  <c r="I151" i="6"/>
  <c r="M151" i="6"/>
  <c r="F151" i="6"/>
  <c r="F150" i="6"/>
  <c r="J150" i="6"/>
  <c r="N150" i="6"/>
  <c r="E150" i="6"/>
  <c r="M150" i="6"/>
  <c r="G150" i="6"/>
  <c r="K150" i="6"/>
  <c r="O150" i="6"/>
  <c r="D150" i="6"/>
  <c r="H150" i="6"/>
  <c r="L150" i="6"/>
  <c r="P150" i="6"/>
  <c r="I150" i="6"/>
  <c r="G147" i="6"/>
  <c r="K147" i="6"/>
  <c r="O147" i="6"/>
  <c r="J147" i="6"/>
  <c r="D147" i="6"/>
  <c r="H147" i="6"/>
  <c r="L147" i="6"/>
  <c r="P147" i="6"/>
  <c r="F147" i="6"/>
  <c r="E147" i="6"/>
  <c r="I147" i="6"/>
  <c r="M147" i="6"/>
  <c r="N147" i="6"/>
  <c r="D148" i="6"/>
  <c r="H148" i="6"/>
  <c r="L148" i="6"/>
  <c r="P148" i="6"/>
  <c r="K148" i="6"/>
  <c r="E148" i="6"/>
  <c r="I148" i="6"/>
  <c r="M148" i="6"/>
  <c r="F148" i="6"/>
  <c r="J148" i="6"/>
  <c r="N148" i="6"/>
  <c r="G148" i="6"/>
  <c r="O148" i="6"/>
  <c r="D163" i="6"/>
  <c r="H163" i="6"/>
  <c r="L163" i="6"/>
  <c r="P163" i="6"/>
  <c r="M163" i="6"/>
  <c r="F163" i="6"/>
  <c r="J163" i="6"/>
  <c r="N163" i="6"/>
  <c r="E163" i="6"/>
  <c r="G163" i="6"/>
  <c r="K163" i="6"/>
  <c r="O163" i="6"/>
  <c r="I163" i="6"/>
  <c r="G162" i="6"/>
  <c r="K162" i="6"/>
  <c r="O162" i="6"/>
  <c r="P162" i="6"/>
  <c r="D162" i="6"/>
  <c r="E162" i="6"/>
  <c r="I162" i="6"/>
  <c r="M162" i="6"/>
  <c r="H162" i="6"/>
  <c r="F162" i="6"/>
  <c r="J162" i="6"/>
  <c r="N162" i="6"/>
  <c r="L162" i="6"/>
  <c r="E160" i="6"/>
  <c r="I160" i="6"/>
  <c r="M160" i="6"/>
  <c r="G160" i="6"/>
  <c r="K160" i="6"/>
  <c r="O160" i="6"/>
  <c r="J160" i="6"/>
  <c r="D160" i="6"/>
  <c r="H160" i="6"/>
  <c r="L160" i="6"/>
  <c r="P160" i="6"/>
  <c r="F160" i="6"/>
  <c r="N160" i="6"/>
  <c r="D167" i="6"/>
  <c r="H167" i="6"/>
  <c r="L167" i="6"/>
  <c r="P167" i="6"/>
  <c r="M167" i="6"/>
  <c r="F167" i="6"/>
  <c r="J167" i="6"/>
  <c r="N167" i="6"/>
  <c r="K167" i="6"/>
  <c r="I167" i="6"/>
  <c r="G167" i="6"/>
  <c r="O167" i="6"/>
  <c r="E167" i="6"/>
  <c r="F165" i="6"/>
  <c r="J165" i="6"/>
  <c r="N165" i="6"/>
  <c r="G165" i="6"/>
  <c r="O165" i="6"/>
  <c r="D165" i="6"/>
  <c r="H165" i="6"/>
  <c r="L165" i="6"/>
  <c r="P165" i="6"/>
  <c r="E165" i="6"/>
  <c r="I165" i="6"/>
  <c r="M165" i="6"/>
  <c r="K165" i="6"/>
  <c r="G154" i="6"/>
  <c r="K154" i="6"/>
  <c r="O154" i="6"/>
  <c r="D154" i="6"/>
  <c r="H154" i="6"/>
  <c r="P154" i="6"/>
  <c r="E154" i="6"/>
  <c r="I154" i="6"/>
  <c r="M154" i="6"/>
  <c r="L154" i="6"/>
  <c r="F154" i="6"/>
  <c r="J154" i="6"/>
  <c r="N154" i="6"/>
  <c r="F161" i="6"/>
  <c r="J161" i="6"/>
  <c r="N161" i="6"/>
  <c r="O161" i="6"/>
  <c r="D161" i="6"/>
  <c r="H161" i="6"/>
  <c r="L161" i="6"/>
  <c r="P161" i="6"/>
  <c r="G161" i="6"/>
  <c r="E161" i="6"/>
  <c r="I161" i="6"/>
  <c r="M161" i="6"/>
  <c r="K161" i="6"/>
  <c r="E168" i="6"/>
  <c r="I168" i="6"/>
  <c r="M168" i="6"/>
  <c r="N168" i="6"/>
  <c r="J168" i="6"/>
  <c r="G168" i="6"/>
  <c r="K168" i="6"/>
  <c r="O168" i="6"/>
  <c r="H168" i="6"/>
  <c r="P168" i="6"/>
  <c r="F168" i="6"/>
  <c r="D168" i="6"/>
  <c r="L168" i="6"/>
  <c r="G158" i="6"/>
  <c r="K158" i="6"/>
  <c r="O158" i="6"/>
  <c r="H158" i="6"/>
  <c r="E158" i="6"/>
  <c r="I158" i="6"/>
  <c r="M158" i="6"/>
  <c r="D158" i="6"/>
  <c r="P158" i="6"/>
  <c r="F158" i="6"/>
  <c r="J158" i="6"/>
  <c r="N158" i="6"/>
  <c r="L158" i="6"/>
  <c r="D159" i="6"/>
  <c r="H159" i="6"/>
  <c r="L159" i="6"/>
  <c r="P159" i="6"/>
  <c r="E159" i="6"/>
  <c r="F159" i="6"/>
  <c r="J159" i="6"/>
  <c r="N159" i="6"/>
  <c r="M159" i="6"/>
  <c r="G159" i="6"/>
  <c r="K159" i="6"/>
  <c r="O159" i="6"/>
  <c r="I159" i="6"/>
  <c r="F157" i="6"/>
  <c r="J157" i="6"/>
  <c r="N157" i="6"/>
  <c r="K157" i="6"/>
  <c r="D157" i="6"/>
  <c r="H157" i="6"/>
  <c r="L157" i="6"/>
  <c r="P157" i="6"/>
  <c r="G157" i="6"/>
  <c r="E157" i="6"/>
  <c r="I157" i="6"/>
  <c r="M157" i="6"/>
  <c r="O157" i="6"/>
  <c r="E156" i="6"/>
  <c r="I156" i="6"/>
  <c r="M156" i="6"/>
  <c r="G156" i="6"/>
  <c r="K156" i="6"/>
  <c r="O156" i="6"/>
  <c r="F156" i="6"/>
  <c r="N156" i="6"/>
  <c r="D156" i="6"/>
  <c r="H156" i="6"/>
  <c r="L156" i="6"/>
  <c r="P156" i="6"/>
  <c r="J156" i="6"/>
  <c r="G166" i="6"/>
  <c r="K166" i="6"/>
  <c r="O166" i="6"/>
  <c r="P166" i="6"/>
  <c r="L166" i="6"/>
  <c r="E166" i="6"/>
  <c r="I166" i="6"/>
  <c r="M166" i="6"/>
  <c r="H166" i="6"/>
  <c r="F166" i="6"/>
  <c r="J166" i="6"/>
  <c r="N166" i="6"/>
  <c r="D166" i="6"/>
  <c r="E164" i="6"/>
  <c r="I164" i="6"/>
  <c r="M164" i="6"/>
  <c r="J164" i="6"/>
  <c r="G164" i="6"/>
  <c r="K164" i="6"/>
  <c r="O164" i="6"/>
  <c r="D164" i="6"/>
  <c r="H164" i="6"/>
  <c r="L164" i="6"/>
  <c r="P164" i="6"/>
  <c r="F164" i="6"/>
  <c r="N164" i="6"/>
  <c r="D155" i="6"/>
  <c r="H155" i="6"/>
  <c r="L155" i="6"/>
  <c r="P155" i="6"/>
  <c r="I155" i="6"/>
  <c r="F155" i="6"/>
  <c r="J155" i="6"/>
  <c r="N155" i="6"/>
  <c r="E155" i="6"/>
  <c r="M155" i="6"/>
  <c r="G155" i="6"/>
  <c r="K155" i="6"/>
  <c r="O155" i="6"/>
  <c r="F153" i="6"/>
  <c r="J153" i="6"/>
  <c r="N153" i="6"/>
  <c r="O153" i="6"/>
  <c r="D153" i="6"/>
  <c r="H153" i="6"/>
  <c r="L153" i="6"/>
  <c r="P153" i="6"/>
  <c r="G153" i="6"/>
  <c r="E153" i="6"/>
  <c r="I153" i="6"/>
  <c r="M153" i="6"/>
  <c r="K153" i="6"/>
  <c r="G170" i="6"/>
  <c r="K170" i="6"/>
  <c r="O170" i="6"/>
  <c r="E170" i="6"/>
  <c r="M170" i="6"/>
  <c r="D170" i="6"/>
  <c r="H170" i="6"/>
  <c r="L170" i="6"/>
  <c r="P170" i="6"/>
  <c r="I170" i="6"/>
  <c r="F170" i="6"/>
  <c r="J170" i="6"/>
  <c r="N170" i="6"/>
  <c r="D183" i="6"/>
  <c r="H183" i="6"/>
  <c r="L183" i="6"/>
  <c r="P183" i="6"/>
  <c r="E183" i="6"/>
  <c r="M183" i="6"/>
  <c r="F183" i="6"/>
  <c r="N183" i="6"/>
  <c r="I183" i="6"/>
  <c r="G183" i="6"/>
  <c r="K183" i="6"/>
  <c r="O183" i="6"/>
  <c r="J183" i="6"/>
  <c r="G174" i="6"/>
  <c r="K174" i="6"/>
  <c r="O174" i="6"/>
  <c r="E174" i="6"/>
  <c r="M174" i="6"/>
  <c r="D174" i="6"/>
  <c r="H174" i="6"/>
  <c r="L174" i="6"/>
  <c r="P174" i="6"/>
  <c r="I174" i="6"/>
  <c r="F174" i="6"/>
  <c r="J174" i="6"/>
  <c r="N174" i="6"/>
  <c r="E176" i="6"/>
  <c r="I176" i="6"/>
  <c r="M176" i="6"/>
  <c r="K176" i="6"/>
  <c r="F176" i="6"/>
  <c r="J176" i="6"/>
  <c r="N176" i="6"/>
  <c r="D176" i="6"/>
  <c r="H176" i="6"/>
  <c r="L176" i="6"/>
  <c r="P176" i="6"/>
  <c r="G176" i="6"/>
  <c r="O176" i="6"/>
  <c r="G178" i="6"/>
  <c r="K178" i="6"/>
  <c r="O178" i="6"/>
  <c r="I178" i="6"/>
  <c r="D178" i="6"/>
  <c r="H178" i="6"/>
  <c r="L178" i="6"/>
  <c r="P178" i="6"/>
  <c r="E178" i="6"/>
  <c r="F178" i="6"/>
  <c r="J178" i="6"/>
  <c r="N178" i="6"/>
  <c r="M178" i="6"/>
  <c r="G182" i="6"/>
  <c r="K182" i="6"/>
  <c r="O182" i="6"/>
  <c r="D182" i="6"/>
  <c r="H182" i="6"/>
  <c r="P182" i="6"/>
  <c r="I182" i="6"/>
  <c r="L182" i="6"/>
  <c r="E182" i="6"/>
  <c r="F182" i="6"/>
  <c r="J182" i="6"/>
  <c r="N182" i="6"/>
  <c r="M182" i="6"/>
  <c r="F173" i="6"/>
  <c r="J173" i="6"/>
  <c r="N173" i="6"/>
  <c r="H173" i="6"/>
  <c r="L173" i="6"/>
  <c r="G173" i="6"/>
  <c r="K173" i="6"/>
  <c r="O173" i="6"/>
  <c r="D173" i="6"/>
  <c r="P173" i="6"/>
  <c r="E173" i="6"/>
  <c r="I173" i="6"/>
  <c r="M173" i="6"/>
  <c r="D179" i="6"/>
  <c r="H179" i="6"/>
  <c r="L179" i="6"/>
  <c r="P179" i="6"/>
  <c r="E179" i="6"/>
  <c r="I179" i="6"/>
  <c r="M179" i="6"/>
  <c r="F179" i="6"/>
  <c r="N179" i="6"/>
  <c r="G179" i="6"/>
  <c r="K179" i="6"/>
  <c r="O179" i="6"/>
  <c r="J179" i="6"/>
  <c r="E180" i="6"/>
  <c r="I180" i="6"/>
  <c r="M180" i="6"/>
  <c r="O180" i="6"/>
  <c r="F180" i="6"/>
  <c r="J180" i="6"/>
  <c r="N180" i="6"/>
  <c r="K180" i="6"/>
  <c r="D180" i="6"/>
  <c r="H180" i="6"/>
  <c r="L180" i="6"/>
  <c r="P180" i="6"/>
  <c r="G180" i="6"/>
  <c r="D171" i="6"/>
  <c r="H171" i="6"/>
  <c r="L171" i="6"/>
  <c r="P171" i="6"/>
  <c r="F171" i="6"/>
  <c r="J171" i="6"/>
  <c r="E171" i="6"/>
  <c r="I171" i="6"/>
  <c r="M171" i="6"/>
  <c r="N171" i="6"/>
  <c r="G171" i="6"/>
  <c r="K171" i="6"/>
  <c r="O171" i="6"/>
  <c r="E172" i="6"/>
  <c r="I172" i="6"/>
  <c r="M172" i="6"/>
  <c r="K172" i="6"/>
  <c r="F172" i="6"/>
  <c r="J172" i="6"/>
  <c r="N172" i="6"/>
  <c r="G172" i="6"/>
  <c r="D172" i="6"/>
  <c r="H172" i="6"/>
  <c r="L172" i="6"/>
  <c r="P172" i="6"/>
  <c r="O172" i="6"/>
  <c r="D175" i="6"/>
  <c r="H175" i="6"/>
  <c r="L175" i="6"/>
  <c r="P175" i="6"/>
  <c r="N175" i="6"/>
  <c r="E175" i="6"/>
  <c r="I175" i="6"/>
  <c r="M175" i="6"/>
  <c r="J175" i="6"/>
  <c r="G175" i="6"/>
  <c r="K175" i="6"/>
  <c r="O175" i="6"/>
  <c r="F175" i="6"/>
  <c r="F169" i="6"/>
  <c r="J169" i="6"/>
  <c r="N169" i="6"/>
  <c r="D169" i="6"/>
  <c r="G169" i="6"/>
  <c r="K169" i="6"/>
  <c r="O169" i="6"/>
  <c r="H169" i="6"/>
  <c r="L169" i="6"/>
  <c r="P169" i="6"/>
  <c r="E169" i="6"/>
  <c r="I169" i="6"/>
  <c r="M169" i="6"/>
  <c r="F177" i="6"/>
  <c r="J177" i="6"/>
  <c r="N177" i="6"/>
  <c r="H177" i="6"/>
  <c r="L177" i="6"/>
  <c r="G177" i="6"/>
  <c r="K177" i="6"/>
  <c r="O177" i="6"/>
  <c r="D177" i="6"/>
  <c r="E177" i="6"/>
  <c r="I177" i="6"/>
  <c r="M177" i="6"/>
  <c r="P177" i="6"/>
  <c r="F181" i="6"/>
  <c r="J181" i="6"/>
  <c r="N181" i="6"/>
  <c r="K181" i="6"/>
  <c r="L181" i="6"/>
  <c r="G181" i="6"/>
  <c r="O181" i="6"/>
  <c r="H181" i="6"/>
  <c r="E181" i="6"/>
  <c r="I181" i="6"/>
  <c r="M181" i="6"/>
  <c r="D181" i="6"/>
  <c r="P181" i="6"/>
  <c r="E195" i="6"/>
  <c r="I195" i="6"/>
  <c r="M195" i="6"/>
  <c r="F195" i="6"/>
  <c r="K195" i="6"/>
  <c r="P195" i="6"/>
  <c r="H195" i="6"/>
  <c r="N195" i="6"/>
  <c r="D195" i="6"/>
  <c r="O195" i="6"/>
  <c r="G195" i="6"/>
  <c r="J195" i="6"/>
  <c r="L195" i="6"/>
  <c r="G185" i="6"/>
  <c r="K185" i="6"/>
  <c r="O185" i="6"/>
  <c r="D185" i="6"/>
  <c r="I185" i="6"/>
  <c r="N185" i="6"/>
  <c r="E185" i="6"/>
  <c r="J185" i="6"/>
  <c r="P185" i="6"/>
  <c r="F185" i="6"/>
  <c r="L185" i="6"/>
  <c r="H185" i="6"/>
  <c r="M185" i="6"/>
  <c r="G205" i="6"/>
  <c r="K205" i="6"/>
  <c r="O205" i="6"/>
  <c r="F205" i="6"/>
  <c r="L205" i="6"/>
  <c r="D205" i="6"/>
  <c r="I205" i="6"/>
  <c r="N205" i="6"/>
  <c r="E205" i="6"/>
  <c r="P205" i="6"/>
  <c r="H205" i="6"/>
  <c r="M205" i="6"/>
  <c r="J205" i="6"/>
  <c r="D206" i="6"/>
  <c r="H206" i="6"/>
  <c r="L206" i="6"/>
  <c r="P206" i="6"/>
  <c r="G206" i="6"/>
  <c r="M206" i="6"/>
  <c r="E206" i="6"/>
  <c r="J206" i="6"/>
  <c r="O206" i="6"/>
  <c r="I206" i="6"/>
  <c r="K206" i="6"/>
  <c r="F206" i="6"/>
  <c r="N206" i="6"/>
  <c r="D186" i="6"/>
  <c r="H186" i="6"/>
  <c r="L186" i="6"/>
  <c r="P186" i="6"/>
  <c r="E186" i="6"/>
  <c r="J186" i="6"/>
  <c r="O186" i="6"/>
  <c r="F186" i="6"/>
  <c r="K186" i="6"/>
  <c r="G186" i="6"/>
  <c r="M186" i="6"/>
  <c r="I186" i="6"/>
  <c r="N186" i="6"/>
  <c r="D190" i="6"/>
  <c r="H190" i="6"/>
  <c r="L190" i="6"/>
  <c r="P190" i="6"/>
  <c r="G190" i="6"/>
  <c r="M190" i="6"/>
  <c r="I190" i="6"/>
  <c r="N190" i="6"/>
  <c r="E190" i="6"/>
  <c r="J190" i="6"/>
  <c r="O190" i="6"/>
  <c r="F190" i="6"/>
  <c r="K190" i="6"/>
  <c r="G189" i="6"/>
  <c r="K189" i="6"/>
  <c r="O189" i="6"/>
  <c r="F189" i="6"/>
  <c r="L189" i="6"/>
  <c r="H189" i="6"/>
  <c r="M189" i="6"/>
  <c r="D189" i="6"/>
  <c r="I189" i="6"/>
  <c r="N189" i="6"/>
  <c r="E189" i="6"/>
  <c r="J189" i="6"/>
  <c r="P189" i="6"/>
  <c r="G193" i="6"/>
  <c r="K193" i="6"/>
  <c r="O193" i="6"/>
  <c r="D193" i="6"/>
  <c r="I193" i="6"/>
  <c r="N193" i="6"/>
  <c r="F193" i="6"/>
  <c r="L193" i="6"/>
  <c r="E193" i="6"/>
  <c r="P193" i="6"/>
  <c r="H193" i="6"/>
  <c r="J193" i="6"/>
  <c r="M193" i="6"/>
  <c r="E187" i="6"/>
  <c r="I187" i="6"/>
  <c r="M187" i="6"/>
  <c r="F187" i="6"/>
  <c r="K187" i="6"/>
  <c r="P187" i="6"/>
  <c r="G187" i="6"/>
  <c r="L187" i="6"/>
  <c r="H187" i="6"/>
  <c r="N187" i="6"/>
  <c r="D187" i="6"/>
  <c r="J187" i="6"/>
  <c r="O187" i="6"/>
  <c r="D202" i="6"/>
  <c r="H202" i="6"/>
  <c r="L202" i="6"/>
  <c r="P202" i="6"/>
  <c r="E202" i="6"/>
  <c r="J202" i="6"/>
  <c r="O202" i="6"/>
  <c r="G202" i="6"/>
  <c r="M202" i="6"/>
  <c r="I202" i="6"/>
  <c r="K202" i="6"/>
  <c r="N202" i="6"/>
  <c r="F202" i="6"/>
  <c r="F204" i="6"/>
  <c r="J204" i="6"/>
  <c r="N204" i="6"/>
  <c r="E204" i="6"/>
  <c r="K204" i="6"/>
  <c r="P204" i="6"/>
  <c r="H204" i="6"/>
  <c r="M204" i="6"/>
  <c r="I204" i="6"/>
  <c r="L204" i="6"/>
  <c r="D204" i="6"/>
  <c r="O204" i="6"/>
  <c r="G204" i="6"/>
  <c r="F200" i="6"/>
  <c r="J200" i="6"/>
  <c r="N200" i="6"/>
  <c r="H200" i="6"/>
  <c r="M200" i="6"/>
  <c r="E200" i="6"/>
  <c r="K200" i="6"/>
  <c r="P200" i="6"/>
  <c r="I200" i="6"/>
  <c r="L200" i="6"/>
  <c r="D200" i="6"/>
  <c r="O200" i="6"/>
  <c r="G200" i="6"/>
  <c r="E191" i="6"/>
  <c r="I191" i="6"/>
  <c r="M191" i="6"/>
  <c r="H191" i="6"/>
  <c r="N191" i="6"/>
  <c r="F191" i="6"/>
  <c r="K191" i="6"/>
  <c r="P191" i="6"/>
  <c r="D191" i="6"/>
  <c r="O191" i="6"/>
  <c r="G191" i="6"/>
  <c r="J191" i="6"/>
  <c r="L191" i="6"/>
  <c r="E203" i="6"/>
  <c r="I203" i="6"/>
  <c r="M203" i="6"/>
  <c r="F203" i="6"/>
  <c r="K203" i="6"/>
  <c r="P203" i="6"/>
  <c r="H203" i="6"/>
  <c r="N203" i="6"/>
  <c r="D203" i="6"/>
  <c r="O203" i="6"/>
  <c r="G203" i="6"/>
  <c r="L203" i="6"/>
  <c r="J203" i="6"/>
  <c r="G197" i="6"/>
  <c r="K197" i="6"/>
  <c r="O197" i="6"/>
  <c r="F197" i="6"/>
  <c r="L197" i="6"/>
  <c r="D197" i="6"/>
  <c r="I197" i="6"/>
  <c r="N197" i="6"/>
  <c r="E197" i="6"/>
  <c r="P197" i="6"/>
  <c r="H197" i="6"/>
  <c r="M197" i="6"/>
  <c r="J197" i="6"/>
  <c r="D198" i="6"/>
  <c r="H198" i="6"/>
  <c r="L198" i="6"/>
  <c r="P198" i="6"/>
  <c r="G198" i="6"/>
  <c r="M198" i="6"/>
  <c r="E198" i="6"/>
  <c r="J198" i="6"/>
  <c r="O198" i="6"/>
  <c r="I198" i="6"/>
  <c r="K198" i="6"/>
  <c r="N198" i="6"/>
  <c r="F198" i="6"/>
  <c r="F196" i="6"/>
  <c r="J196" i="6"/>
  <c r="N196" i="6"/>
  <c r="E196" i="6"/>
  <c r="K196" i="6"/>
  <c r="P196" i="6"/>
  <c r="H196" i="6"/>
  <c r="M196" i="6"/>
  <c r="I196" i="6"/>
  <c r="L196" i="6"/>
  <c r="G196" i="6"/>
  <c r="D196" i="6"/>
  <c r="O196" i="6"/>
  <c r="F192" i="6"/>
  <c r="J192" i="6"/>
  <c r="N192" i="6"/>
  <c r="H192" i="6"/>
  <c r="M192" i="6"/>
  <c r="E192" i="6"/>
  <c r="K192" i="6"/>
  <c r="P192" i="6"/>
  <c r="I192" i="6"/>
  <c r="L192" i="6"/>
  <c r="D192" i="6"/>
  <c r="O192" i="6"/>
  <c r="G192" i="6"/>
  <c r="G201" i="6"/>
  <c r="K201" i="6"/>
  <c r="O201" i="6"/>
  <c r="D201" i="6"/>
  <c r="I201" i="6"/>
  <c r="N201" i="6"/>
  <c r="F201" i="6"/>
  <c r="L201" i="6"/>
  <c r="E201" i="6"/>
  <c r="P201" i="6"/>
  <c r="H201" i="6"/>
  <c r="J201" i="6"/>
  <c r="M201" i="6"/>
  <c r="E199" i="6"/>
  <c r="I199" i="6"/>
  <c r="M199" i="6"/>
  <c r="H199" i="6"/>
  <c r="N199" i="6"/>
  <c r="F199" i="6"/>
  <c r="K199" i="6"/>
  <c r="P199" i="6"/>
  <c r="D199" i="6"/>
  <c r="O199" i="6"/>
  <c r="G199" i="6"/>
  <c r="J199" i="6"/>
  <c r="L199" i="6"/>
  <c r="E207" i="6"/>
  <c r="I207" i="6"/>
  <c r="M207" i="6"/>
  <c r="H207" i="6"/>
  <c r="N207" i="6"/>
  <c r="F207" i="6"/>
  <c r="K207" i="6"/>
  <c r="P207" i="6"/>
  <c r="D207" i="6"/>
  <c r="O207" i="6"/>
  <c r="G207" i="6"/>
  <c r="L207" i="6"/>
  <c r="J207" i="6"/>
  <c r="D194" i="6"/>
  <c r="H194" i="6"/>
  <c r="L194" i="6"/>
  <c r="P194" i="6"/>
  <c r="E194" i="6"/>
  <c r="J194" i="6"/>
  <c r="O194" i="6"/>
  <c r="G194" i="6"/>
  <c r="M194" i="6"/>
  <c r="I194" i="6"/>
  <c r="K194" i="6"/>
  <c r="N194" i="6"/>
  <c r="F194" i="6"/>
  <c r="F188" i="6"/>
  <c r="J188" i="6"/>
  <c r="N188" i="6"/>
  <c r="E188" i="6"/>
  <c r="K188" i="6"/>
  <c r="P188" i="6"/>
  <c r="G188" i="6"/>
  <c r="L188" i="6"/>
  <c r="H188" i="6"/>
  <c r="M188" i="6"/>
  <c r="D188" i="6"/>
  <c r="I188" i="6"/>
  <c r="O188" i="6"/>
  <c r="F184" i="6"/>
  <c r="J184" i="6"/>
  <c r="N184" i="6"/>
  <c r="H184" i="6"/>
  <c r="M184" i="6"/>
  <c r="D184" i="6"/>
  <c r="I184" i="6"/>
  <c r="O184" i="6"/>
  <c r="E184" i="6"/>
  <c r="K184" i="6"/>
  <c r="P184" i="6"/>
  <c r="G184" i="6"/>
  <c r="L184" i="6"/>
  <c r="F208" i="6"/>
  <c r="J208" i="6"/>
  <c r="N208" i="6"/>
  <c r="M208" i="6"/>
  <c r="G208" i="6"/>
  <c r="K208" i="6"/>
  <c r="O208" i="6"/>
  <c r="I208" i="6"/>
  <c r="D208" i="6"/>
  <c r="H208" i="6"/>
  <c r="L208" i="6"/>
  <c r="P208" i="6"/>
  <c r="E208" i="6"/>
  <c r="G209" i="6"/>
  <c r="K209" i="6"/>
  <c r="O209" i="6"/>
  <c r="F209" i="6"/>
  <c r="N209" i="6"/>
  <c r="D209" i="6"/>
  <c r="H209" i="6"/>
  <c r="L209" i="6"/>
  <c r="P209" i="6"/>
  <c r="E209" i="6"/>
  <c r="I209" i="6"/>
  <c r="M209" i="6"/>
  <c r="J209" i="6"/>
  <c r="E211" i="6"/>
  <c r="I211" i="6"/>
  <c r="M211" i="6"/>
  <c r="H211" i="6"/>
  <c r="F211" i="6"/>
  <c r="J211" i="6"/>
  <c r="N211" i="6"/>
  <c r="D211" i="6"/>
  <c r="P211" i="6"/>
  <c r="G211" i="6"/>
  <c r="K211" i="6"/>
  <c r="O211" i="6"/>
  <c r="L211" i="6"/>
  <c r="F212" i="6"/>
  <c r="J212" i="6"/>
  <c r="N212" i="6"/>
  <c r="E212" i="6"/>
  <c r="G212" i="6"/>
  <c r="K212" i="6"/>
  <c r="O212" i="6"/>
  <c r="H212" i="6"/>
  <c r="P212" i="6"/>
  <c r="I212" i="6"/>
  <c r="D212" i="6"/>
  <c r="L212" i="6"/>
  <c r="M212" i="6"/>
  <c r="D210" i="6"/>
  <c r="H210" i="6"/>
  <c r="L210" i="6"/>
  <c r="P210" i="6"/>
  <c r="K210" i="6"/>
  <c r="E210" i="6"/>
  <c r="I210" i="6"/>
  <c r="M210" i="6"/>
  <c r="F210" i="6"/>
  <c r="J210" i="6"/>
  <c r="N210" i="6"/>
  <c r="G210" i="6"/>
  <c r="O210" i="6"/>
  <c r="F213" i="6"/>
  <c r="J213" i="6"/>
  <c r="N213" i="6"/>
  <c r="G213" i="6"/>
  <c r="K213" i="6"/>
  <c r="O213" i="6"/>
  <c r="D213" i="6"/>
  <c r="H213" i="6"/>
  <c r="L213" i="6"/>
  <c r="P213" i="6"/>
  <c r="E213" i="6"/>
  <c r="I213" i="6"/>
  <c r="M213" i="6"/>
  <c r="D215" i="6"/>
  <c r="H215" i="6"/>
  <c r="L215" i="6"/>
  <c r="P215" i="6"/>
  <c r="J215" i="6"/>
  <c r="E215" i="6"/>
  <c r="I215" i="6"/>
  <c r="M215" i="6"/>
  <c r="G215" i="6"/>
  <c r="K215" i="6"/>
  <c r="O215" i="6"/>
  <c r="F215" i="6"/>
  <c r="N215" i="6"/>
  <c r="E216" i="6"/>
  <c r="M216" i="6"/>
  <c r="F216" i="6"/>
  <c r="J216" i="6"/>
  <c r="N216" i="6"/>
  <c r="G216" i="6"/>
  <c r="O216" i="6"/>
  <c r="D216" i="6"/>
  <c r="H216" i="6"/>
  <c r="L216" i="6"/>
  <c r="P216" i="6"/>
  <c r="I216" i="6"/>
  <c r="K216" i="6"/>
  <c r="J217" i="6"/>
  <c r="D217" i="6"/>
  <c r="P217" i="6"/>
  <c r="G217" i="6"/>
  <c r="K217" i="6"/>
  <c r="O217" i="6"/>
  <c r="L217" i="6"/>
  <c r="E217" i="6"/>
  <c r="I217" i="6"/>
  <c r="M217" i="6"/>
  <c r="F217" i="6"/>
  <c r="N217" i="6"/>
  <c r="H217" i="6"/>
  <c r="G214" i="6"/>
  <c r="K214" i="6"/>
  <c r="O214" i="6"/>
  <c r="I214" i="6"/>
  <c r="D214" i="6"/>
  <c r="H214" i="6"/>
  <c r="L214" i="6"/>
  <c r="P214" i="6"/>
  <c r="M214" i="6"/>
  <c r="F214" i="6"/>
  <c r="J214" i="6"/>
  <c r="N214" i="6"/>
  <c r="E214" i="6"/>
  <c r="E221" i="6"/>
  <c r="I221" i="6"/>
  <c r="M221" i="6"/>
  <c r="F221" i="6"/>
  <c r="J221" i="6"/>
  <c r="N221" i="6"/>
  <c r="G221" i="6"/>
  <c r="K221" i="6"/>
  <c r="O221" i="6"/>
  <c r="D221" i="6"/>
  <c r="H221" i="6"/>
  <c r="L221" i="6"/>
  <c r="P221" i="6"/>
  <c r="G219" i="6"/>
  <c r="K219" i="6"/>
  <c r="O219" i="6"/>
  <c r="D219" i="6"/>
  <c r="H219" i="6"/>
  <c r="L219" i="6"/>
  <c r="P219" i="6"/>
  <c r="E219" i="6"/>
  <c r="I219" i="6"/>
  <c r="M219" i="6"/>
  <c r="F219" i="6"/>
  <c r="J219" i="6"/>
  <c r="N219" i="6"/>
  <c r="D220" i="6"/>
  <c r="H220" i="6"/>
  <c r="L220" i="6"/>
  <c r="P220" i="6"/>
  <c r="E220" i="6"/>
  <c r="I220" i="6"/>
  <c r="M220" i="6"/>
  <c r="F220" i="6"/>
  <c r="J220" i="6"/>
  <c r="N220" i="6"/>
  <c r="G220" i="6"/>
  <c r="K220" i="6"/>
  <c r="O220" i="6"/>
  <c r="F218" i="6"/>
  <c r="J218" i="6"/>
  <c r="N218" i="6"/>
  <c r="G218" i="6"/>
  <c r="K218" i="6"/>
  <c r="O218" i="6"/>
  <c r="D218" i="6"/>
  <c r="H218" i="6"/>
  <c r="L218" i="6"/>
  <c r="P218" i="6"/>
  <c r="E218" i="6"/>
  <c r="I218" i="6"/>
  <c r="M218" i="6"/>
  <c r="F222" i="6"/>
  <c r="J222" i="6"/>
  <c r="N222" i="6"/>
  <c r="M222" i="6"/>
  <c r="G222" i="6"/>
  <c r="K222" i="6"/>
  <c r="O222" i="6"/>
  <c r="D222" i="6"/>
  <c r="H222" i="6"/>
  <c r="L222" i="6"/>
  <c r="P222" i="6"/>
  <c r="E222" i="6"/>
  <c r="I222" i="6"/>
  <c r="E226" i="6"/>
  <c r="I226" i="6"/>
  <c r="M226" i="6"/>
  <c r="P226" i="6"/>
  <c r="F226" i="6"/>
  <c r="J226" i="6"/>
  <c r="N226" i="6"/>
  <c r="D226" i="6"/>
  <c r="G226" i="6"/>
  <c r="K226" i="6"/>
  <c r="O226" i="6"/>
  <c r="H226" i="6"/>
  <c r="L226" i="6"/>
  <c r="E242" i="6"/>
  <c r="I242" i="6"/>
  <c r="M242" i="6"/>
  <c r="F242" i="6"/>
  <c r="J242" i="6"/>
  <c r="N242" i="6"/>
  <c r="G242" i="6"/>
  <c r="K242" i="6"/>
  <c r="O242" i="6"/>
  <c r="D242" i="6"/>
  <c r="H242" i="6"/>
  <c r="P242" i="6"/>
  <c r="L242" i="6"/>
  <c r="F227" i="6"/>
  <c r="J227" i="6"/>
  <c r="N227" i="6"/>
  <c r="I227" i="6"/>
  <c r="G227" i="6"/>
  <c r="K227" i="6"/>
  <c r="O227" i="6"/>
  <c r="D227" i="6"/>
  <c r="H227" i="6"/>
  <c r="L227" i="6"/>
  <c r="P227" i="6"/>
  <c r="E227" i="6"/>
  <c r="M227" i="6"/>
  <c r="F223" i="6"/>
  <c r="J223" i="6"/>
  <c r="N223" i="6"/>
  <c r="G223" i="6"/>
  <c r="K223" i="6"/>
  <c r="O223" i="6"/>
  <c r="D223" i="6"/>
  <c r="H223" i="6"/>
  <c r="L223" i="6"/>
  <c r="P223" i="6"/>
  <c r="E223" i="6"/>
  <c r="I223" i="6"/>
  <c r="M223" i="6"/>
  <c r="G236" i="6"/>
  <c r="K236" i="6"/>
  <c r="O236" i="6"/>
  <c r="D236" i="6"/>
  <c r="H236" i="6"/>
  <c r="L236" i="6"/>
  <c r="P236" i="6"/>
  <c r="E236" i="6"/>
  <c r="I236" i="6"/>
  <c r="M236" i="6"/>
  <c r="F236" i="6"/>
  <c r="N236" i="6"/>
  <c r="J236" i="6"/>
  <c r="G224" i="6"/>
  <c r="K224" i="6"/>
  <c r="O224" i="6"/>
  <c r="D224" i="6"/>
  <c r="H224" i="6"/>
  <c r="L224" i="6"/>
  <c r="P224" i="6"/>
  <c r="E224" i="6"/>
  <c r="I224" i="6"/>
  <c r="M224" i="6"/>
  <c r="F224" i="6"/>
  <c r="J224" i="6"/>
  <c r="N224" i="6"/>
  <c r="D241" i="6"/>
  <c r="H241" i="6"/>
  <c r="L241" i="6"/>
  <c r="P241" i="6"/>
  <c r="I241" i="6"/>
  <c r="M241" i="6"/>
  <c r="E241" i="6"/>
  <c r="F241" i="6"/>
  <c r="J241" i="6"/>
  <c r="N241" i="6"/>
  <c r="G241" i="6"/>
  <c r="K241" i="6"/>
  <c r="O241" i="6"/>
  <c r="F235" i="6"/>
  <c r="J235" i="6"/>
  <c r="N235" i="6"/>
  <c r="G235" i="6"/>
  <c r="K235" i="6"/>
  <c r="O235" i="6"/>
  <c r="D235" i="6"/>
  <c r="H235" i="6"/>
  <c r="L235" i="6"/>
  <c r="P235" i="6"/>
  <c r="E235" i="6"/>
  <c r="M235" i="6"/>
  <c r="I235" i="6"/>
  <c r="E230" i="6"/>
  <c r="I230" i="6"/>
  <c r="M230" i="6"/>
  <c r="F230" i="6"/>
  <c r="J230" i="6"/>
  <c r="N230" i="6"/>
  <c r="G230" i="6"/>
  <c r="K230" i="6"/>
  <c r="O230" i="6"/>
  <c r="L230" i="6"/>
  <c r="P230" i="6"/>
  <c r="D230" i="6"/>
  <c r="H230" i="6"/>
  <c r="E238" i="6"/>
  <c r="I238" i="6"/>
  <c r="M238" i="6"/>
  <c r="N238" i="6"/>
  <c r="F238" i="6"/>
  <c r="J238" i="6"/>
  <c r="G238" i="6"/>
  <c r="K238" i="6"/>
  <c r="O238" i="6"/>
  <c r="L238" i="6"/>
  <c r="P238" i="6"/>
  <c r="D238" i="6"/>
  <c r="H238" i="6"/>
  <c r="G232" i="6"/>
  <c r="K232" i="6"/>
  <c r="O232" i="6"/>
  <c r="D232" i="6"/>
  <c r="H232" i="6"/>
  <c r="L232" i="6"/>
  <c r="P232" i="6"/>
  <c r="E232" i="6"/>
  <c r="I232" i="6"/>
  <c r="M232" i="6"/>
  <c r="J232" i="6"/>
  <c r="N232" i="6"/>
  <c r="F232" i="6"/>
  <c r="D237" i="6"/>
  <c r="H237" i="6"/>
  <c r="L237" i="6"/>
  <c r="P237" i="6"/>
  <c r="E237" i="6"/>
  <c r="I237" i="6"/>
  <c r="M237" i="6"/>
  <c r="F237" i="6"/>
  <c r="J237" i="6"/>
  <c r="N237" i="6"/>
  <c r="O237" i="6"/>
  <c r="G237" i="6"/>
  <c r="K237" i="6"/>
  <c r="F231" i="6"/>
  <c r="J231" i="6"/>
  <c r="N231" i="6"/>
  <c r="G231" i="6"/>
  <c r="K231" i="6"/>
  <c r="O231" i="6"/>
  <c r="D231" i="6"/>
  <c r="H231" i="6"/>
  <c r="L231" i="6"/>
  <c r="P231" i="6"/>
  <c r="I231" i="6"/>
  <c r="M231" i="6"/>
  <c r="E231" i="6"/>
  <c r="E234" i="6"/>
  <c r="I234" i="6"/>
  <c r="M234" i="6"/>
  <c r="F234" i="6"/>
  <c r="J234" i="6"/>
  <c r="N234" i="6"/>
  <c r="G234" i="6"/>
  <c r="K234" i="6"/>
  <c r="O234" i="6"/>
  <c r="D234" i="6"/>
  <c r="H234" i="6"/>
  <c r="L234" i="6"/>
  <c r="P234" i="6"/>
  <c r="D225" i="6"/>
  <c r="H225" i="6"/>
  <c r="L225" i="6"/>
  <c r="P225" i="6"/>
  <c r="G225" i="6"/>
  <c r="E225" i="6"/>
  <c r="I225" i="6"/>
  <c r="M225" i="6"/>
  <c r="F225" i="6"/>
  <c r="J225" i="6"/>
  <c r="N225" i="6"/>
  <c r="K225" i="6"/>
  <c r="O225" i="6"/>
  <c r="G228" i="6"/>
  <c r="K228" i="6"/>
  <c r="O228" i="6"/>
  <c r="D228" i="6"/>
  <c r="H228" i="6"/>
  <c r="L228" i="6"/>
  <c r="P228" i="6"/>
  <c r="J228" i="6"/>
  <c r="E228" i="6"/>
  <c r="I228" i="6"/>
  <c r="M228" i="6"/>
  <c r="F228" i="6"/>
  <c r="N228" i="6"/>
  <c r="G240" i="6"/>
  <c r="K240" i="6"/>
  <c r="O240" i="6"/>
  <c r="H240" i="6"/>
  <c r="P240" i="6"/>
  <c r="D240" i="6"/>
  <c r="L240" i="6"/>
  <c r="E240" i="6"/>
  <c r="I240" i="6"/>
  <c r="M240" i="6"/>
  <c r="J240" i="6"/>
  <c r="F240" i="6"/>
  <c r="N240" i="6"/>
  <c r="D233" i="6"/>
  <c r="H233" i="6"/>
  <c r="L233" i="6"/>
  <c r="P233" i="6"/>
  <c r="E233" i="6"/>
  <c r="I233" i="6"/>
  <c r="M233" i="6"/>
  <c r="F233" i="6"/>
  <c r="J233" i="6"/>
  <c r="N233" i="6"/>
  <c r="G233" i="6"/>
  <c r="K233" i="6"/>
  <c r="O233" i="6"/>
  <c r="F239" i="6"/>
  <c r="J239" i="6"/>
  <c r="N239" i="6"/>
  <c r="G239" i="6"/>
  <c r="O239" i="6"/>
  <c r="K239" i="6"/>
  <c r="D239" i="6"/>
  <c r="H239" i="6"/>
  <c r="L239" i="6"/>
  <c r="P239" i="6"/>
  <c r="I239" i="6"/>
  <c r="M239" i="6"/>
  <c r="E239" i="6"/>
  <c r="D229" i="6"/>
  <c r="H229" i="6"/>
  <c r="L229" i="6"/>
  <c r="P229" i="6"/>
  <c r="E229" i="6"/>
  <c r="I229" i="6"/>
  <c r="M229" i="6"/>
  <c r="G229" i="6"/>
  <c r="F229" i="6"/>
  <c r="J229" i="6"/>
  <c r="N229" i="6"/>
  <c r="O229" i="6"/>
  <c r="K229" i="6"/>
  <c r="G244" i="6"/>
  <c r="K244" i="6"/>
  <c r="O244" i="6"/>
  <c r="D244" i="6"/>
  <c r="H244" i="6"/>
  <c r="L244" i="6"/>
  <c r="P244" i="6"/>
  <c r="E244" i="6"/>
  <c r="I244" i="6"/>
  <c r="M244" i="6"/>
  <c r="F244" i="6"/>
  <c r="J244" i="6"/>
  <c r="N244" i="6"/>
  <c r="E246" i="6"/>
  <c r="I246" i="6"/>
  <c r="M246" i="6"/>
  <c r="P246" i="6"/>
  <c r="F246" i="6"/>
  <c r="J246" i="6"/>
  <c r="N246" i="6"/>
  <c r="G246" i="6"/>
  <c r="K246" i="6"/>
  <c r="O246" i="6"/>
  <c r="H246" i="6"/>
  <c r="D246" i="6"/>
  <c r="L246" i="6"/>
  <c r="D245" i="6"/>
  <c r="H245" i="6"/>
  <c r="L245" i="6"/>
  <c r="P245" i="6"/>
  <c r="E245" i="6"/>
  <c r="I245" i="6"/>
  <c r="M245" i="6"/>
  <c r="F245" i="6"/>
  <c r="J245" i="6"/>
  <c r="N245" i="6"/>
  <c r="G245" i="6"/>
  <c r="K245" i="6"/>
  <c r="O245" i="6"/>
  <c r="F243" i="6"/>
  <c r="J243" i="6"/>
  <c r="N243" i="6"/>
  <c r="G243" i="6"/>
  <c r="K243" i="6"/>
  <c r="O243" i="6"/>
  <c r="D243" i="6"/>
  <c r="H243" i="6"/>
  <c r="L243" i="6"/>
  <c r="P243" i="6"/>
  <c r="E243" i="6"/>
  <c r="I243" i="6"/>
  <c r="M243" i="6"/>
  <c r="F247" i="6"/>
  <c r="J247" i="6"/>
  <c r="N247" i="6"/>
  <c r="G247" i="6"/>
  <c r="K247" i="6"/>
  <c r="O247" i="6"/>
  <c r="E247" i="6"/>
  <c r="D247" i="6"/>
  <c r="H247" i="6"/>
  <c r="L247" i="6"/>
  <c r="P247" i="6"/>
  <c r="I247" i="6"/>
  <c r="M247" i="6"/>
  <c r="F248" i="6"/>
  <c r="J248" i="6"/>
  <c r="N248" i="6"/>
  <c r="G248" i="6"/>
  <c r="K248" i="6"/>
  <c r="O248" i="6"/>
  <c r="D248" i="6"/>
  <c r="H248" i="6"/>
  <c r="L248" i="6"/>
  <c r="P248" i="6"/>
  <c r="E248" i="6"/>
  <c r="I248" i="6"/>
  <c r="M248" i="6"/>
  <c r="D250" i="6"/>
  <c r="H250" i="6"/>
  <c r="L250" i="6"/>
  <c r="P250" i="6"/>
  <c r="K250" i="6"/>
  <c r="E250" i="6"/>
  <c r="I250" i="6"/>
  <c r="M250" i="6"/>
  <c r="F250" i="6"/>
  <c r="J250" i="6"/>
  <c r="N250" i="6"/>
  <c r="G250" i="6"/>
  <c r="O250" i="6"/>
  <c r="G249" i="6"/>
  <c r="K249" i="6"/>
  <c r="O249" i="6"/>
  <c r="D249" i="6"/>
  <c r="H249" i="6"/>
  <c r="L249" i="6"/>
  <c r="P249" i="6"/>
  <c r="E249" i="6"/>
  <c r="I249" i="6"/>
  <c r="M249" i="6"/>
  <c r="F249" i="6"/>
  <c r="J249" i="6"/>
  <c r="N249" i="6"/>
  <c r="F252" i="6"/>
  <c r="J252" i="6"/>
  <c r="N252" i="6"/>
  <c r="E252" i="6"/>
  <c r="M252" i="6"/>
  <c r="G252" i="6"/>
  <c r="K252" i="6"/>
  <c r="O252" i="6"/>
  <c r="D252" i="6"/>
  <c r="H252" i="6"/>
  <c r="L252" i="6"/>
  <c r="P252" i="6"/>
  <c r="I252" i="6"/>
  <c r="E251" i="6"/>
  <c r="I251" i="6"/>
  <c r="M251" i="6"/>
  <c r="H251" i="6"/>
  <c r="F251" i="6"/>
  <c r="J251" i="6"/>
  <c r="N251" i="6"/>
  <c r="G251" i="6"/>
  <c r="K251" i="6"/>
  <c r="O251" i="6"/>
  <c r="D251" i="6"/>
  <c r="L251" i="6"/>
  <c r="P251" i="6"/>
  <c r="G254" i="6"/>
  <c r="K254" i="6"/>
  <c r="O254" i="6"/>
  <c r="E254" i="6"/>
  <c r="I254" i="6"/>
  <c r="F254" i="6"/>
  <c r="J254" i="6"/>
  <c r="D254" i="6"/>
  <c r="H254" i="6"/>
  <c r="L254" i="6"/>
  <c r="P254" i="6"/>
  <c r="M254" i="6"/>
  <c r="N254" i="6"/>
  <c r="F253" i="6"/>
  <c r="J253" i="6"/>
  <c r="N253" i="6"/>
  <c r="D253" i="6"/>
  <c r="H253" i="6"/>
  <c r="P253" i="6"/>
  <c r="I253" i="6"/>
  <c r="G253" i="6"/>
  <c r="K253" i="6"/>
  <c r="O253" i="6"/>
  <c r="L253" i="6"/>
  <c r="E253" i="6"/>
  <c r="M253" i="6"/>
  <c r="D255" i="6"/>
  <c r="H255" i="6"/>
  <c r="L255" i="6"/>
  <c r="P255" i="6"/>
  <c r="E255" i="6"/>
  <c r="M255" i="6"/>
  <c r="K255" i="6"/>
  <c r="I255" i="6"/>
  <c r="F255" i="6"/>
  <c r="J255" i="6"/>
  <c r="N255" i="6"/>
  <c r="G255" i="6"/>
  <c r="O255" i="6"/>
  <c r="E256" i="6"/>
  <c r="I256" i="6"/>
  <c r="M256" i="6"/>
  <c r="F256" i="6"/>
  <c r="J256" i="6"/>
  <c r="N256" i="6"/>
  <c r="O256" i="6"/>
  <c r="D256" i="6"/>
  <c r="L256" i="6"/>
  <c r="G256" i="6"/>
  <c r="K256" i="6"/>
  <c r="H256" i="6"/>
  <c r="P256" i="6"/>
  <c r="D259" i="6"/>
  <c r="H259" i="6"/>
  <c r="L259" i="6"/>
  <c r="P259" i="6"/>
  <c r="E259" i="6"/>
  <c r="I259" i="6"/>
  <c r="M259" i="6"/>
  <c r="F259" i="6"/>
  <c r="J259" i="6"/>
  <c r="N259" i="6"/>
  <c r="G259" i="6"/>
  <c r="K259" i="6"/>
  <c r="O259" i="6"/>
  <c r="O262" i="6"/>
  <c r="D262" i="6"/>
  <c r="H262" i="6"/>
  <c r="L262" i="6"/>
  <c r="P262" i="6"/>
  <c r="G262" i="6"/>
  <c r="E262" i="6"/>
  <c r="I262" i="6"/>
  <c r="M262" i="6"/>
  <c r="F262" i="6"/>
  <c r="J262" i="6"/>
  <c r="N262" i="6"/>
  <c r="K262" i="6"/>
  <c r="F257" i="6"/>
  <c r="J257" i="6"/>
  <c r="N257" i="6"/>
  <c r="G257" i="6"/>
  <c r="K257" i="6"/>
  <c r="O257" i="6"/>
  <c r="D257" i="6"/>
  <c r="H257" i="6"/>
  <c r="L257" i="6"/>
  <c r="P257" i="6"/>
  <c r="E257" i="6"/>
  <c r="I257" i="6"/>
  <c r="M257" i="6"/>
  <c r="E260" i="6"/>
  <c r="I260" i="6"/>
  <c r="M260" i="6"/>
  <c r="F260" i="6"/>
  <c r="J260" i="6"/>
  <c r="N260" i="6"/>
  <c r="G260" i="6"/>
  <c r="K260" i="6"/>
  <c r="O260" i="6"/>
  <c r="D260" i="6"/>
  <c r="H260" i="6"/>
  <c r="L260" i="6"/>
  <c r="P260" i="6"/>
  <c r="F261" i="6"/>
  <c r="J261" i="6"/>
  <c r="N261" i="6"/>
  <c r="G261" i="6"/>
  <c r="K261" i="6"/>
  <c r="O261" i="6"/>
  <c r="D261" i="6"/>
  <c r="H261" i="6"/>
  <c r="L261" i="6"/>
  <c r="P261" i="6"/>
  <c r="E261" i="6"/>
  <c r="I261" i="6"/>
  <c r="M261" i="6"/>
  <c r="G258" i="6"/>
  <c r="K258" i="6"/>
  <c r="O258" i="6"/>
  <c r="D258" i="6"/>
  <c r="H258" i="6"/>
  <c r="L258" i="6"/>
  <c r="P258" i="6"/>
  <c r="E258" i="6"/>
  <c r="I258" i="6"/>
  <c r="M258" i="6"/>
  <c r="F258" i="6"/>
  <c r="J258" i="6"/>
  <c r="N258" i="6"/>
  <c r="G267" i="6"/>
  <c r="K267" i="6"/>
  <c r="O267" i="6"/>
  <c r="D267" i="6"/>
  <c r="H267" i="6"/>
  <c r="L267" i="6"/>
  <c r="P267" i="6"/>
  <c r="F267" i="6"/>
  <c r="E267" i="6"/>
  <c r="I267" i="6"/>
  <c r="M267" i="6"/>
  <c r="J267" i="6"/>
  <c r="N267" i="6"/>
  <c r="F263" i="6"/>
  <c r="J263" i="6"/>
  <c r="N263" i="6"/>
  <c r="G263" i="6"/>
  <c r="K263" i="6"/>
  <c r="O263" i="6"/>
  <c r="D263" i="6"/>
  <c r="H263" i="6"/>
  <c r="L263" i="6"/>
  <c r="P263" i="6"/>
  <c r="E263" i="6"/>
  <c r="I263" i="6"/>
  <c r="M263" i="6"/>
  <c r="D265" i="6"/>
  <c r="H265" i="6"/>
  <c r="L265" i="6"/>
  <c r="P265" i="6"/>
  <c r="E265" i="6"/>
  <c r="I265" i="6"/>
  <c r="M265" i="6"/>
  <c r="F265" i="6"/>
  <c r="J265" i="6"/>
  <c r="N265" i="6"/>
  <c r="G265" i="6"/>
  <c r="K265" i="6"/>
  <c r="O265" i="6"/>
  <c r="E266" i="6"/>
  <c r="I266" i="6"/>
  <c r="M266" i="6"/>
  <c r="F266" i="6"/>
  <c r="J266" i="6"/>
  <c r="N266" i="6"/>
  <c r="G266" i="6"/>
  <c r="K266" i="6"/>
  <c r="O266" i="6"/>
  <c r="D266" i="6"/>
  <c r="H266" i="6"/>
  <c r="L266" i="6"/>
  <c r="P266" i="6"/>
  <c r="G264" i="6"/>
  <c r="K264" i="6"/>
  <c r="O264" i="6"/>
  <c r="D264" i="6"/>
  <c r="H264" i="6"/>
  <c r="L264" i="6"/>
  <c r="P264" i="6"/>
  <c r="E264" i="6"/>
  <c r="I264" i="6"/>
  <c r="M264" i="6"/>
  <c r="F264" i="6"/>
  <c r="J264" i="6"/>
  <c r="N264" i="6"/>
  <c r="G272" i="6"/>
  <c r="K272" i="6"/>
  <c r="O272" i="6"/>
  <c r="P272" i="6"/>
  <c r="E272" i="6"/>
  <c r="I272" i="6"/>
  <c r="F272" i="6"/>
  <c r="J272" i="6"/>
  <c r="D272" i="6"/>
  <c r="H272" i="6"/>
  <c r="L272" i="6"/>
  <c r="M272" i="6"/>
  <c r="N272" i="6"/>
  <c r="F271" i="6"/>
  <c r="J271" i="6"/>
  <c r="N271" i="6"/>
  <c r="D271" i="6"/>
  <c r="L271" i="6"/>
  <c r="E271" i="6"/>
  <c r="M271" i="6"/>
  <c r="G271" i="6"/>
  <c r="K271" i="6"/>
  <c r="O271" i="6"/>
  <c r="H271" i="6"/>
  <c r="P271" i="6"/>
  <c r="I271" i="6"/>
  <c r="D269" i="6"/>
  <c r="H269" i="6"/>
  <c r="L269" i="6"/>
  <c r="P269" i="6"/>
  <c r="J269" i="6"/>
  <c r="K269" i="6"/>
  <c r="E269" i="6"/>
  <c r="I269" i="6"/>
  <c r="M269" i="6"/>
  <c r="F269" i="6"/>
  <c r="N269" i="6"/>
  <c r="G269" i="6"/>
  <c r="O269" i="6"/>
  <c r="G268" i="6"/>
  <c r="K268" i="6"/>
  <c r="O268" i="6"/>
  <c r="I268" i="6"/>
  <c r="D268" i="6"/>
  <c r="H268" i="6"/>
  <c r="L268" i="6"/>
  <c r="P268" i="6"/>
  <c r="E268" i="6"/>
  <c r="M268" i="6"/>
  <c r="F268" i="6"/>
  <c r="J268" i="6"/>
  <c r="N268" i="6"/>
  <c r="E270" i="6"/>
  <c r="I270" i="6"/>
  <c r="M270" i="6"/>
  <c r="K270" i="6"/>
  <c r="D270" i="6"/>
  <c r="L270" i="6"/>
  <c r="F270" i="6"/>
  <c r="J270" i="6"/>
  <c r="N270" i="6"/>
  <c r="G270" i="6"/>
  <c r="O270" i="6"/>
  <c r="H270" i="6"/>
  <c r="P270" i="6"/>
  <c r="G277" i="6"/>
  <c r="K277" i="6"/>
  <c r="O277" i="6"/>
  <c r="D277" i="6"/>
  <c r="H277" i="6"/>
  <c r="L277" i="6"/>
  <c r="J277" i="6"/>
  <c r="P277" i="6"/>
  <c r="E277" i="6"/>
  <c r="I277" i="6"/>
  <c r="M277" i="6"/>
  <c r="F277" i="6"/>
  <c r="N277" i="6"/>
  <c r="D274" i="6"/>
  <c r="H274" i="6"/>
  <c r="L274" i="6"/>
  <c r="P274" i="6"/>
  <c r="E274" i="6"/>
  <c r="I274" i="6"/>
  <c r="M274" i="6"/>
  <c r="F274" i="6"/>
  <c r="J274" i="6"/>
  <c r="N274" i="6"/>
  <c r="G274" i="6"/>
  <c r="K274" i="6"/>
  <c r="O274" i="6"/>
  <c r="E275" i="6"/>
  <c r="I275" i="6"/>
  <c r="M275" i="6"/>
  <c r="J275" i="6"/>
  <c r="N275" i="6"/>
  <c r="F275" i="6"/>
  <c r="G275" i="6"/>
  <c r="K275" i="6"/>
  <c r="O275" i="6"/>
  <c r="D275" i="6"/>
  <c r="H275" i="6"/>
  <c r="L275" i="6"/>
  <c r="P275" i="6"/>
  <c r="G273" i="6"/>
  <c r="K273" i="6"/>
  <c r="O273" i="6"/>
  <c r="D273" i="6"/>
  <c r="H273" i="6"/>
  <c r="L273" i="6"/>
  <c r="P273" i="6"/>
  <c r="E273" i="6"/>
  <c r="I273" i="6"/>
  <c r="M273" i="6"/>
  <c r="F273" i="6"/>
  <c r="J273" i="6"/>
  <c r="N273" i="6"/>
  <c r="F276" i="6"/>
  <c r="J276" i="6"/>
  <c r="N276" i="6"/>
  <c r="G276" i="6"/>
  <c r="K276" i="6"/>
  <c r="O276" i="6"/>
  <c r="D276" i="6"/>
  <c r="H276" i="6"/>
  <c r="L276" i="6"/>
  <c r="P276" i="6"/>
  <c r="E276" i="6"/>
  <c r="I276" i="6"/>
  <c r="M276" i="6"/>
  <c r="G282" i="6"/>
  <c r="K282" i="6"/>
  <c r="O282" i="6"/>
  <c r="D282" i="6"/>
  <c r="H282" i="6"/>
  <c r="L282" i="6"/>
  <c r="P282" i="6"/>
  <c r="J282" i="6"/>
  <c r="E282" i="6"/>
  <c r="I282" i="6"/>
  <c r="M282" i="6"/>
  <c r="F282" i="6"/>
  <c r="N282" i="6"/>
  <c r="E280" i="6"/>
  <c r="I280" i="6"/>
  <c r="M280" i="6"/>
  <c r="F280" i="6"/>
  <c r="J280" i="6"/>
  <c r="N280" i="6"/>
  <c r="G280" i="6"/>
  <c r="K280" i="6"/>
  <c r="O280" i="6"/>
  <c r="D280" i="6"/>
  <c r="H280" i="6"/>
  <c r="L280" i="6"/>
  <c r="P280" i="6"/>
  <c r="D279" i="6"/>
  <c r="H279" i="6"/>
  <c r="L279" i="6"/>
  <c r="P279" i="6"/>
  <c r="E279" i="6"/>
  <c r="I279" i="6"/>
  <c r="M279" i="6"/>
  <c r="F279" i="6"/>
  <c r="J279" i="6"/>
  <c r="N279" i="6"/>
  <c r="G279" i="6"/>
  <c r="K279" i="6"/>
  <c r="O279" i="6"/>
  <c r="G278" i="6"/>
  <c r="K278" i="6"/>
  <c r="O278" i="6"/>
  <c r="D278" i="6"/>
  <c r="H278" i="6"/>
  <c r="L278" i="6"/>
  <c r="P278" i="6"/>
  <c r="E278" i="6"/>
  <c r="I278" i="6"/>
  <c r="M278" i="6"/>
  <c r="F278" i="6"/>
  <c r="J278" i="6"/>
  <c r="N278" i="6"/>
  <c r="E281" i="6"/>
  <c r="F281" i="6"/>
  <c r="J281" i="6"/>
  <c r="N281" i="6"/>
  <c r="G281" i="6"/>
  <c r="K281" i="6"/>
  <c r="O281" i="6"/>
  <c r="D281" i="6"/>
  <c r="H281" i="6"/>
  <c r="L281" i="6"/>
  <c r="P281" i="6"/>
  <c r="I281" i="6"/>
  <c r="M281" i="6"/>
  <c r="F287" i="6"/>
  <c r="J287" i="6"/>
  <c r="N287" i="6"/>
  <c r="G287" i="6"/>
  <c r="K287" i="6"/>
  <c r="O287" i="6"/>
  <c r="P287" i="6"/>
  <c r="D287" i="6"/>
  <c r="H287" i="6"/>
  <c r="L287" i="6"/>
  <c r="E287" i="6"/>
  <c r="I287" i="6"/>
  <c r="M287" i="6"/>
  <c r="E286" i="6"/>
  <c r="I286" i="6"/>
  <c r="M286" i="6"/>
  <c r="F286" i="6"/>
  <c r="J286" i="6"/>
  <c r="N286" i="6"/>
  <c r="G286" i="6"/>
  <c r="K286" i="6"/>
  <c r="O286" i="6"/>
  <c r="D286" i="6"/>
  <c r="H286" i="6"/>
  <c r="L286" i="6"/>
  <c r="P286" i="6"/>
  <c r="F283" i="6"/>
  <c r="J283" i="6"/>
  <c r="N283" i="6"/>
  <c r="G283" i="6"/>
  <c r="K283" i="6"/>
  <c r="O283" i="6"/>
  <c r="D283" i="6"/>
  <c r="H283" i="6"/>
  <c r="L283" i="6"/>
  <c r="P283" i="6"/>
  <c r="E283" i="6"/>
  <c r="I283" i="6"/>
  <c r="M283" i="6"/>
  <c r="G284" i="6"/>
  <c r="K284" i="6"/>
  <c r="O284" i="6"/>
  <c r="D284" i="6"/>
  <c r="H284" i="6"/>
  <c r="L284" i="6"/>
  <c r="P284" i="6"/>
  <c r="E284" i="6"/>
  <c r="I284" i="6"/>
  <c r="M284" i="6"/>
  <c r="F284" i="6"/>
  <c r="J284" i="6"/>
  <c r="N284" i="6"/>
  <c r="D285" i="6"/>
  <c r="H285" i="6"/>
  <c r="L285" i="6"/>
  <c r="P285" i="6"/>
  <c r="E285" i="6"/>
  <c r="I285" i="6"/>
  <c r="M285" i="6"/>
  <c r="F285" i="6"/>
  <c r="J285" i="6"/>
  <c r="N285" i="6"/>
  <c r="G285" i="6"/>
  <c r="K285" i="6"/>
  <c r="O285" i="6"/>
  <c r="G292" i="6"/>
  <c r="K292" i="6"/>
  <c r="O292" i="6"/>
  <c r="L292" i="6"/>
  <c r="E292" i="6"/>
  <c r="F292" i="6"/>
  <c r="N292" i="6"/>
  <c r="D292" i="6"/>
  <c r="H292" i="6"/>
  <c r="P292" i="6"/>
  <c r="I292" i="6"/>
  <c r="M292" i="6"/>
  <c r="J292" i="6"/>
  <c r="D289" i="6"/>
  <c r="H289" i="6"/>
  <c r="L289" i="6"/>
  <c r="P289" i="6"/>
  <c r="F289" i="6"/>
  <c r="N289" i="6"/>
  <c r="G289" i="6"/>
  <c r="O289" i="6"/>
  <c r="E289" i="6"/>
  <c r="I289" i="6"/>
  <c r="M289" i="6"/>
  <c r="J289" i="6"/>
  <c r="K289" i="6"/>
  <c r="E290" i="6"/>
  <c r="I290" i="6"/>
  <c r="M290" i="6"/>
  <c r="G290" i="6"/>
  <c r="O290" i="6"/>
  <c r="H290" i="6"/>
  <c r="P290" i="6"/>
  <c r="F290" i="6"/>
  <c r="J290" i="6"/>
  <c r="N290" i="6"/>
  <c r="K290" i="6"/>
  <c r="D290" i="6"/>
  <c r="L290" i="6"/>
  <c r="G288" i="6"/>
  <c r="K288" i="6"/>
  <c r="O288" i="6"/>
  <c r="E288" i="6"/>
  <c r="M288" i="6"/>
  <c r="N288" i="6"/>
  <c r="D288" i="6"/>
  <c r="H288" i="6"/>
  <c r="L288" i="6"/>
  <c r="P288" i="6"/>
  <c r="I288" i="6"/>
  <c r="F288" i="6"/>
  <c r="J288" i="6"/>
  <c r="M291" i="6"/>
  <c r="F291" i="6"/>
  <c r="J291" i="6"/>
  <c r="N291" i="6"/>
  <c r="H291" i="6"/>
  <c r="L291" i="6"/>
  <c r="I291" i="6"/>
  <c r="G291" i="6"/>
  <c r="K291" i="6"/>
  <c r="O291" i="6"/>
  <c r="D291" i="6"/>
  <c r="P291" i="6"/>
  <c r="E291" i="6"/>
  <c r="F293" i="6"/>
  <c r="J293" i="6"/>
  <c r="N293" i="6"/>
  <c r="G293" i="6"/>
  <c r="K293" i="6"/>
  <c r="O293" i="6"/>
  <c r="D293" i="6"/>
  <c r="H293" i="6"/>
  <c r="L293" i="6"/>
  <c r="P293" i="6"/>
  <c r="E293" i="6"/>
  <c r="I293" i="6"/>
  <c r="M293" i="6"/>
  <c r="M296" i="6"/>
  <c r="F296" i="6"/>
  <c r="J296" i="6"/>
  <c r="N296" i="6"/>
  <c r="G296" i="6"/>
  <c r="K296" i="6"/>
  <c r="O296" i="6"/>
  <c r="L296" i="6"/>
  <c r="E296" i="6"/>
  <c r="D296" i="6"/>
  <c r="H296" i="6"/>
  <c r="P296" i="6"/>
  <c r="I296" i="6"/>
  <c r="D295" i="6"/>
  <c r="H295" i="6"/>
  <c r="L295" i="6"/>
  <c r="P295" i="6"/>
  <c r="E295" i="6"/>
  <c r="I295" i="6"/>
  <c r="M295" i="6"/>
  <c r="F295" i="6"/>
  <c r="J295" i="6"/>
  <c r="N295" i="6"/>
  <c r="G295" i="6"/>
  <c r="K295" i="6"/>
  <c r="O295" i="6"/>
  <c r="G294" i="6"/>
  <c r="K294" i="6"/>
  <c r="O294" i="6"/>
  <c r="D294" i="6"/>
  <c r="H294" i="6"/>
  <c r="L294" i="6"/>
  <c r="P294" i="6"/>
  <c r="E294" i="6"/>
  <c r="I294" i="6"/>
  <c r="M294" i="6"/>
  <c r="F294" i="6"/>
  <c r="J294" i="6"/>
  <c r="N294" i="6"/>
  <c r="G301" i="6"/>
  <c r="K301" i="6"/>
  <c r="O301" i="6"/>
  <c r="D301" i="6"/>
  <c r="H301" i="6"/>
  <c r="L301" i="6"/>
  <c r="P301" i="6"/>
  <c r="F301" i="6"/>
  <c r="N301" i="6"/>
  <c r="E301" i="6"/>
  <c r="I301" i="6"/>
  <c r="M301" i="6"/>
  <c r="J301" i="6"/>
  <c r="G297" i="6"/>
  <c r="K297" i="6"/>
  <c r="O297" i="6"/>
  <c r="D297" i="6"/>
  <c r="H297" i="6"/>
  <c r="L297" i="6"/>
  <c r="P297" i="6"/>
  <c r="E297" i="6"/>
  <c r="I297" i="6"/>
  <c r="M297" i="6"/>
  <c r="F297" i="6"/>
  <c r="J297" i="6"/>
  <c r="N297" i="6"/>
  <c r="D298" i="6"/>
  <c r="H298" i="6"/>
  <c r="L298" i="6"/>
  <c r="P298" i="6"/>
  <c r="E298" i="6"/>
  <c r="I298" i="6"/>
  <c r="M298" i="6"/>
  <c r="F298" i="6"/>
  <c r="J298" i="6"/>
  <c r="N298" i="6"/>
  <c r="G298" i="6"/>
  <c r="K298" i="6"/>
  <c r="O298" i="6"/>
  <c r="E299" i="6"/>
  <c r="I299" i="6"/>
  <c r="M299" i="6"/>
  <c r="F299" i="6"/>
  <c r="J299" i="6"/>
  <c r="N299" i="6"/>
  <c r="G299" i="6"/>
  <c r="K299" i="6"/>
  <c r="O299" i="6"/>
  <c r="D299" i="6"/>
  <c r="H299" i="6"/>
  <c r="L299" i="6"/>
  <c r="P299" i="6"/>
  <c r="F300" i="6"/>
  <c r="J300" i="6"/>
  <c r="N300" i="6"/>
  <c r="G300" i="6"/>
  <c r="K300" i="6"/>
  <c r="O300" i="6"/>
  <c r="M300" i="6"/>
  <c r="D300" i="6"/>
  <c r="H300" i="6"/>
  <c r="L300" i="6"/>
  <c r="P300" i="6"/>
  <c r="E300" i="6"/>
  <c r="I300" i="6"/>
  <c r="G303" i="6"/>
  <c r="K303" i="6"/>
  <c r="O303" i="6"/>
  <c r="I303" i="6"/>
  <c r="M303" i="6"/>
  <c r="D303" i="6"/>
  <c r="H303" i="6"/>
  <c r="L303" i="6"/>
  <c r="P303" i="6"/>
  <c r="E303" i="6"/>
  <c r="F303" i="6"/>
  <c r="J303" i="6"/>
  <c r="N303" i="6"/>
  <c r="E305" i="6"/>
  <c r="I305" i="6"/>
  <c r="M305" i="6"/>
  <c r="K305" i="6"/>
  <c r="O305" i="6"/>
  <c r="F305" i="6"/>
  <c r="J305" i="6"/>
  <c r="N305" i="6"/>
  <c r="G305" i="6"/>
  <c r="D305" i="6"/>
  <c r="H305" i="6"/>
  <c r="L305" i="6"/>
  <c r="P305" i="6"/>
  <c r="D304" i="6"/>
  <c r="H304" i="6"/>
  <c r="L304" i="6"/>
  <c r="P304" i="6"/>
  <c r="F304" i="6"/>
  <c r="J304" i="6"/>
  <c r="N304" i="6"/>
  <c r="E304" i="6"/>
  <c r="I304" i="6"/>
  <c r="M304" i="6"/>
  <c r="G304" i="6"/>
  <c r="K304" i="6"/>
  <c r="O304" i="6"/>
  <c r="F302" i="6"/>
  <c r="J302" i="6"/>
  <c r="N302" i="6"/>
  <c r="D302" i="6"/>
  <c r="L302" i="6"/>
  <c r="P302" i="6"/>
  <c r="G302" i="6"/>
  <c r="K302" i="6"/>
  <c r="O302" i="6"/>
  <c r="H302" i="6"/>
  <c r="E302" i="6"/>
  <c r="I302" i="6"/>
  <c r="M302" i="6"/>
  <c r="F306" i="6"/>
  <c r="J306" i="6"/>
  <c r="N306" i="6"/>
  <c r="O306" i="6"/>
  <c r="L306" i="6"/>
  <c r="G306" i="6"/>
  <c r="K306" i="6"/>
  <c r="H306" i="6"/>
  <c r="E306" i="6"/>
  <c r="I306" i="6"/>
  <c r="M306" i="6"/>
  <c r="D306" i="6"/>
  <c r="P306" i="6"/>
  <c r="F307" i="6"/>
  <c r="J307" i="6"/>
  <c r="N307" i="6"/>
  <c r="H307" i="6"/>
  <c r="G307" i="6"/>
  <c r="K307" i="6"/>
  <c r="O307" i="6"/>
  <c r="D307" i="6"/>
  <c r="E307" i="6"/>
  <c r="I307" i="6"/>
  <c r="M307" i="6"/>
  <c r="L307" i="6"/>
  <c r="P307" i="6"/>
  <c r="D309" i="6"/>
  <c r="H309" i="6"/>
  <c r="L309" i="6"/>
  <c r="P309" i="6"/>
  <c r="N309" i="6"/>
  <c r="E309" i="6"/>
  <c r="I309" i="6"/>
  <c r="M309" i="6"/>
  <c r="G309" i="6"/>
  <c r="K309" i="6"/>
  <c r="O309" i="6"/>
  <c r="F309" i="6"/>
  <c r="J309" i="6"/>
  <c r="F311" i="6"/>
  <c r="J311" i="6"/>
  <c r="N311" i="6"/>
  <c r="D311" i="6"/>
  <c r="P311" i="6"/>
  <c r="G311" i="6"/>
  <c r="K311" i="6"/>
  <c r="O311" i="6"/>
  <c r="L311" i="6"/>
  <c r="E311" i="6"/>
  <c r="I311" i="6"/>
  <c r="M311" i="6"/>
  <c r="H311" i="6"/>
  <c r="G308" i="6"/>
  <c r="K308" i="6"/>
  <c r="O308" i="6"/>
  <c r="M308" i="6"/>
  <c r="D308" i="6"/>
  <c r="H308" i="6"/>
  <c r="L308" i="6"/>
  <c r="P308" i="6"/>
  <c r="F308" i="6"/>
  <c r="J308" i="6"/>
  <c r="N308" i="6"/>
  <c r="E308" i="6"/>
  <c r="I308" i="6"/>
  <c r="E310" i="6"/>
  <c r="I310" i="6"/>
  <c r="M310" i="6"/>
  <c r="K310" i="6"/>
  <c r="F310" i="6"/>
  <c r="J310" i="6"/>
  <c r="N310" i="6"/>
  <c r="G310" i="6"/>
  <c r="O310" i="6"/>
  <c r="D310" i="6"/>
  <c r="H310" i="6"/>
  <c r="L310" i="6"/>
  <c r="P310" i="6"/>
  <c r="F312" i="6"/>
  <c r="J312" i="6"/>
  <c r="N312" i="6"/>
  <c r="G312" i="6"/>
  <c r="K312" i="6"/>
  <c r="O312" i="6"/>
  <c r="D312" i="6"/>
  <c r="H312" i="6"/>
  <c r="L312" i="6"/>
  <c r="P312" i="6"/>
  <c r="E312" i="6"/>
  <c r="I312" i="6"/>
  <c r="M312" i="6"/>
  <c r="D314" i="6"/>
  <c r="H314" i="6"/>
  <c r="L314" i="6"/>
  <c r="P314" i="6"/>
  <c r="E314" i="6"/>
  <c r="I314" i="6"/>
  <c r="M314" i="6"/>
  <c r="F314" i="6"/>
  <c r="J314" i="6"/>
  <c r="N314" i="6"/>
  <c r="G314" i="6"/>
  <c r="K314" i="6"/>
  <c r="O314" i="6"/>
  <c r="E315" i="6"/>
  <c r="I315" i="6"/>
  <c r="M315" i="6"/>
  <c r="F315" i="6"/>
  <c r="J315" i="6"/>
  <c r="N315" i="6"/>
  <c r="G315" i="6"/>
  <c r="K315" i="6"/>
  <c r="O315" i="6"/>
  <c r="D315" i="6"/>
  <c r="H315" i="6"/>
  <c r="L315" i="6"/>
  <c r="P315" i="6"/>
  <c r="G313" i="6"/>
  <c r="K313" i="6"/>
  <c r="O313" i="6"/>
  <c r="D313" i="6"/>
  <c r="H313" i="6"/>
  <c r="L313" i="6"/>
  <c r="P313" i="6"/>
  <c r="E313" i="6"/>
  <c r="I313" i="6"/>
  <c r="M313" i="6"/>
  <c r="F313" i="6"/>
  <c r="J313" i="6"/>
  <c r="N313" i="6"/>
  <c r="F316" i="6"/>
  <c r="J316" i="6"/>
  <c r="N316" i="6"/>
  <c r="G316" i="6"/>
  <c r="K316" i="6"/>
  <c r="O316" i="6"/>
  <c r="D316" i="6"/>
  <c r="H316" i="6"/>
  <c r="L316" i="6"/>
  <c r="P316" i="6"/>
  <c r="I316" i="6"/>
  <c r="E316" i="6"/>
  <c r="M316" i="6"/>
  <c r="G318" i="6"/>
  <c r="K318" i="6"/>
  <c r="O318" i="6"/>
  <c r="N318" i="6"/>
  <c r="D318" i="6"/>
  <c r="H318" i="6"/>
  <c r="L318" i="6"/>
  <c r="P318" i="6"/>
  <c r="J318" i="6"/>
  <c r="E318" i="6"/>
  <c r="I318" i="6"/>
  <c r="M318" i="6"/>
  <c r="F318" i="6"/>
  <c r="D319" i="6"/>
  <c r="H319" i="6"/>
  <c r="L319" i="6"/>
  <c r="P319" i="6"/>
  <c r="K319" i="6"/>
  <c r="E319" i="6"/>
  <c r="I319" i="6"/>
  <c r="M319" i="6"/>
  <c r="G319" i="6"/>
  <c r="F319" i="6"/>
  <c r="J319" i="6"/>
  <c r="N319" i="6"/>
  <c r="O319" i="6"/>
  <c r="E320" i="6"/>
  <c r="I320" i="6"/>
  <c r="M320" i="6"/>
  <c r="H320" i="6"/>
  <c r="F320" i="6"/>
  <c r="J320" i="6"/>
  <c r="N320" i="6"/>
  <c r="D320" i="6"/>
  <c r="P320" i="6"/>
  <c r="G320" i="6"/>
  <c r="K320" i="6"/>
  <c r="O320" i="6"/>
  <c r="L320" i="6"/>
  <c r="F317" i="6"/>
  <c r="J317" i="6"/>
  <c r="N317" i="6"/>
  <c r="E317" i="6"/>
  <c r="G317" i="6"/>
  <c r="K317" i="6"/>
  <c r="O317" i="6"/>
  <c r="M317" i="6"/>
  <c r="D317" i="6"/>
  <c r="H317" i="6"/>
  <c r="L317" i="6"/>
  <c r="P317" i="6"/>
  <c r="I317" i="6"/>
  <c r="F321" i="6"/>
  <c r="J321" i="6"/>
  <c r="N321" i="6"/>
  <c r="I321" i="6"/>
  <c r="G321" i="6"/>
  <c r="K321" i="6"/>
  <c r="O321" i="6"/>
  <c r="M321" i="6"/>
  <c r="D321" i="6"/>
  <c r="H321" i="6"/>
  <c r="L321" i="6"/>
  <c r="P321" i="6"/>
  <c r="E321" i="6"/>
  <c r="E325" i="6"/>
  <c r="I325" i="6"/>
  <c r="M325" i="6"/>
  <c r="F325" i="6"/>
  <c r="J325" i="6"/>
  <c r="N325" i="6"/>
  <c r="G325" i="6"/>
  <c r="K325" i="6"/>
  <c r="O325" i="6"/>
  <c r="D325" i="6"/>
  <c r="H325" i="6"/>
  <c r="L325" i="6"/>
  <c r="P325" i="6"/>
  <c r="D324" i="6"/>
  <c r="H324" i="6"/>
  <c r="L324" i="6"/>
  <c r="P324" i="6"/>
  <c r="E324" i="6"/>
  <c r="I324" i="6"/>
  <c r="M324" i="6"/>
  <c r="F324" i="6"/>
  <c r="J324" i="6"/>
  <c r="N324" i="6"/>
  <c r="G324" i="6"/>
  <c r="K324" i="6"/>
  <c r="O324" i="6"/>
  <c r="G323" i="6"/>
  <c r="K323" i="6"/>
  <c r="O323" i="6"/>
  <c r="D323" i="6"/>
  <c r="H323" i="6"/>
  <c r="L323" i="6"/>
  <c r="P323" i="6"/>
  <c r="E323" i="6"/>
  <c r="I323" i="6"/>
  <c r="M323" i="6"/>
  <c r="F323" i="6"/>
  <c r="J323" i="6"/>
  <c r="N323" i="6"/>
  <c r="F322" i="6"/>
  <c r="J322" i="6"/>
  <c r="N322" i="6"/>
  <c r="G322" i="6"/>
  <c r="K322" i="6"/>
  <c r="O322" i="6"/>
  <c r="D322" i="6"/>
  <c r="H322" i="6"/>
  <c r="L322" i="6"/>
  <c r="P322" i="6"/>
  <c r="E322" i="6"/>
  <c r="I322" i="6"/>
  <c r="M322" i="6"/>
  <c r="D328" i="6"/>
  <c r="H328" i="6"/>
  <c r="L328" i="6"/>
  <c r="P328" i="6"/>
  <c r="E328" i="6"/>
  <c r="I328" i="6"/>
  <c r="M328" i="6"/>
  <c r="F328" i="6"/>
  <c r="J328" i="6"/>
  <c r="N328" i="6"/>
  <c r="G328" i="6"/>
  <c r="K328" i="6"/>
  <c r="O328" i="6"/>
  <c r="D326" i="6"/>
  <c r="H326" i="6"/>
  <c r="L326" i="6"/>
  <c r="P326" i="6"/>
  <c r="E326" i="6"/>
  <c r="I326" i="6"/>
  <c r="M326" i="6"/>
  <c r="F326" i="6"/>
  <c r="J326" i="6"/>
  <c r="N326" i="6"/>
  <c r="G326" i="6"/>
  <c r="K326" i="6"/>
  <c r="O326" i="6"/>
  <c r="F329" i="6"/>
  <c r="J329" i="6"/>
  <c r="N329" i="6"/>
  <c r="G329" i="6"/>
  <c r="K329" i="6"/>
  <c r="O329" i="6"/>
  <c r="D329" i="6"/>
  <c r="H329" i="6"/>
  <c r="L329" i="6"/>
  <c r="P329" i="6"/>
  <c r="E329" i="6"/>
  <c r="I329" i="6"/>
  <c r="M329" i="6"/>
  <c r="D330" i="6"/>
  <c r="H330" i="6"/>
  <c r="L330" i="6"/>
  <c r="P330" i="6"/>
  <c r="E330" i="6"/>
  <c r="I330" i="6"/>
  <c r="M330" i="6"/>
  <c r="G330" i="6"/>
  <c r="O330" i="6"/>
  <c r="F330" i="6"/>
  <c r="J330" i="6"/>
  <c r="N330" i="6"/>
  <c r="K330" i="6"/>
  <c r="F327" i="6"/>
  <c r="J327" i="6"/>
  <c r="N327" i="6"/>
  <c r="G327" i="6"/>
  <c r="K327" i="6"/>
  <c r="O327" i="6"/>
  <c r="D327" i="6"/>
  <c r="H327" i="6"/>
  <c r="L327" i="6"/>
  <c r="P327" i="6"/>
  <c r="E327" i="6"/>
  <c r="I327" i="6"/>
  <c r="M327" i="6"/>
  <c r="D364" i="6"/>
  <c r="P364" i="6"/>
  <c r="L364" i="6"/>
  <c r="E364" i="6"/>
  <c r="I364" i="6"/>
  <c r="M364" i="6"/>
  <c r="G364" i="6"/>
  <c r="O364" i="6"/>
  <c r="F364" i="6"/>
  <c r="J364" i="6"/>
  <c r="N364" i="6"/>
  <c r="K364" i="6"/>
  <c r="H364" i="6"/>
  <c r="D341" i="6"/>
  <c r="E341" i="6"/>
  <c r="I341" i="6"/>
  <c r="M341" i="6"/>
  <c r="F341" i="6"/>
  <c r="J341" i="6"/>
  <c r="N341" i="6"/>
  <c r="G341" i="6"/>
  <c r="K341" i="6"/>
  <c r="O341" i="6"/>
  <c r="H341" i="6"/>
  <c r="L341" i="6"/>
  <c r="P341" i="6"/>
  <c r="E344" i="6"/>
  <c r="I344" i="6"/>
  <c r="M344" i="6"/>
  <c r="F344" i="6"/>
  <c r="J344" i="6"/>
  <c r="N344" i="6"/>
  <c r="G344" i="6"/>
  <c r="K344" i="6"/>
  <c r="O344" i="6"/>
  <c r="H344" i="6"/>
  <c r="L344" i="6"/>
  <c r="P344" i="6"/>
  <c r="D344" i="6"/>
  <c r="D363" i="6"/>
  <c r="H363" i="6"/>
  <c r="L363" i="6"/>
  <c r="E363" i="6"/>
  <c r="I363" i="6"/>
  <c r="M363" i="6"/>
  <c r="K363" i="6"/>
  <c r="P363" i="6"/>
  <c r="F363" i="6"/>
  <c r="J363" i="6"/>
  <c r="N363" i="6"/>
  <c r="G363" i="6"/>
  <c r="O363" i="6"/>
  <c r="E331" i="6"/>
  <c r="I331" i="6"/>
  <c r="M331" i="6"/>
  <c r="F331" i="6"/>
  <c r="J331" i="6"/>
  <c r="N331" i="6"/>
  <c r="G331" i="6"/>
  <c r="K331" i="6"/>
  <c r="O331" i="6"/>
  <c r="H331" i="6"/>
  <c r="L331" i="6"/>
  <c r="P331" i="6"/>
  <c r="D331" i="6"/>
  <c r="D337" i="6"/>
  <c r="E337" i="6"/>
  <c r="I337" i="6"/>
  <c r="M337" i="6"/>
  <c r="F337" i="6"/>
  <c r="J337" i="6"/>
  <c r="N337" i="6"/>
  <c r="G337" i="6"/>
  <c r="K337" i="6"/>
  <c r="O337" i="6"/>
  <c r="H337" i="6"/>
  <c r="L337" i="6"/>
  <c r="P337" i="6"/>
  <c r="D356" i="6"/>
  <c r="E356" i="6"/>
  <c r="I356" i="6"/>
  <c r="M356" i="6"/>
  <c r="F356" i="6"/>
  <c r="J356" i="6"/>
  <c r="N356" i="6"/>
  <c r="G356" i="6"/>
  <c r="K356" i="6"/>
  <c r="O356" i="6"/>
  <c r="H356" i="6"/>
  <c r="L356" i="6"/>
  <c r="P356" i="6"/>
  <c r="E340" i="6"/>
  <c r="I340" i="6"/>
  <c r="M340" i="6"/>
  <c r="F340" i="6"/>
  <c r="J340" i="6"/>
  <c r="N340" i="6"/>
  <c r="G340" i="6"/>
  <c r="K340" i="6"/>
  <c r="O340" i="6"/>
  <c r="H340" i="6"/>
  <c r="L340" i="6"/>
  <c r="P340" i="6"/>
  <c r="D340" i="6"/>
  <c r="E346" i="6"/>
  <c r="I346" i="6"/>
  <c r="M346" i="6"/>
  <c r="F346" i="6"/>
  <c r="J346" i="6"/>
  <c r="N346" i="6"/>
  <c r="G346" i="6"/>
  <c r="K346" i="6"/>
  <c r="O346" i="6"/>
  <c r="H346" i="6"/>
  <c r="L346" i="6"/>
  <c r="P346" i="6"/>
  <c r="D346" i="6"/>
  <c r="D345" i="6"/>
  <c r="E345" i="6"/>
  <c r="I345" i="6"/>
  <c r="M345" i="6"/>
  <c r="F345" i="6"/>
  <c r="J345" i="6"/>
  <c r="N345" i="6"/>
  <c r="G345" i="6"/>
  <c r="K345" i="6"/>
  <c r="O345" i="6"/>
  <c r="H345" i="6"/>
  <c r="L345" i="6"/>
  <c r="P345" i="6"/>
  <c r="D359" i="6"/>
  <c r="E359" i="6"/>
  <c r="F359" i="6"/>
  <c r="H359" i="6"/>
  <c r="L359" i="6"/>
  <c r="P359" i="6"/>
  <c r="I359" i="6"/>
  <c r="M359" i="6"/>
  <c r="K359" i="6"/>
  <c r="J359" i="6"/>
  <c r="N359" i="6"/>
  <c r="G359" i="6"/>
  <c r="O359" i="6"/>
  <c r="D343" i="6"/>
  <c r="E343" i="6"/>
  <c r="I343" i="6"/>
  <c r="M343" i="6"/>
  <c r="F343" i="6"/>
  <c r="J343" i="6"/>
  <c r="N343" i="6"/>
  <c r="G343" i="6"/>
  <c r="K343" i="6"/>
  <c r="O343" i="6"/>
  <c r="H343" i="6"/>
  <c r="L343" i="6"/>
  <c r="P343" i="6"/>
  <c r="E350" i="6"/>
  <c r="I350" i="6"/>
  <c r="M350" i="6"/>
  <c r="F350" i="6"/>
  <c r="J350" i="6"/>
  <c r="N350" i="6"/>
  <c r="G350" i="6"/>
  <c r="K350" i="6"/>
  <c r="O350" i="6"/>
  <c r="H350" i="6"/>
  <c r="L350" i="6"/>
  <c r="P350" i="6"/>
  <c r="D350" i="6"/>
  <c r="E332" i="6"/>
  <c r="I332" i="6"/>
  <c r="M332" i="6"/>
  <c r="F332" i="6"/>
  <c r="J332" i="6"/>
  <c r="N332" i="6"/>
  <c r="G332" i="6"/>
  <c r="K332" i="6"/>
  <c r="O332" i="6"/>
  <c r="H332" i="6"/>
  <c r="L332" i="6"/>
  <c r="P332" i="6"/>
  <c r="D332" i="6"/>
  <c r="D360" i="6"/>
  <c r="H360" i="6"/>
  <c r="L360" i="6"/>
  <c r="P360" i="6"/>
  <c r="E360" i="6"/>
  <c r="I360" i="6"/>
  <c r="M360" i="6"/>
  <c r="G360" i="6"/>
  <c r="O360" i="6"/>
  <c r="F360" i="6"/>
  <c r="J360" i="6"/>
  <c r="N360" i="6"/>
  <c r="K360" i="6"/>
  <c r="D357" i="6"/>
  <c r="E357" i="6"/>
  <c r="I357" i="6"/>
  <c r="M357" i="6"/>
  <c r="F357" i="6"/>
  <c r="J357" i="6"/>
  <c r="N357" i="6"/>
  <c r="G357" i="6"/>
  <c r="K357" i="6"/>
  <c r="O357" i="6"/>
  <c r="H357" i="6"/>
  <c r="P357" i="6"/>
  <c r="L357" i="6"/>
  <c r="D361" i="6"/>
  <c r="H361" i="6"/>
  <c r="L361" i="6"/>
  <c r="P361" i="6"/>
  <c r="E361" i="6"/>
  <c r="I361" i="6"/>
  <c r="M361" i="6"/>
  <c r="G361" i="6"/>
  <c r="O361" i="6"/>
  <c r="F361" i="6"/>
  <c r="J361" i="6"/>
  <c r="N361" i="6"/>
  <c r="K361" i="6"/>
  <c r="D368" i="6"/>
  <c r="N368" i="6"/>
  <c r="K368" i="6"/>
  <c r="H368" i="6"/>
  <c r="L368" i="6"/>
  <c r="P368" i="6"/>
  <c r="I368" i="6"/>
  <c r="M368" i="6"/>
  <c r="J368" i="6"/>
  <c r="O368" i="6"/>
  <c r="E352" i="6"/>
  <c r="I352" i="6"/>
  <c r="M352" i="6"/>
  <c r="F352" i="6"/>
  <c r="J352" i="6"/>
  <c r="N352" i="6"/>
  <c r="G352" i="6"/>
  <c r="K352" i="6"/>
  <c r="O352" i="6"/>
  <c r="H352" i="6"/>
  <c r="L352" i="6"/>
  <c r="P352" i="6"/>
  <c r="D352" i="6"/>
  <c r="E336" i="6"/>
  <c r="I336" i="6"/>
  <c r="M336" i="6"/>
  <c r="F336" i="6"/>
  <c r="J336" i="6"/>
  <c r="N336" i="6"/>
  <c r="G336" i="6"/>
  <c r="K336" i="6"/>
  <c r="O336" i="6"/>
  <c r="H336" i="6"/>
  <c r="L336" i="6"/>
  <c r="P336" i="6"/>
  <c r="D336" i="6"/>
  <c r="E334" i="6"/>
  <c r="I334" i="6"/>
  <c r="M334" i="6"/>
  <c r="F334" i="6"/>
  <c r="J334" i="6"/>
  <c r="N334" i="6"/>
  <c r="G334" i="6"/>
  <c r="K334" i="6"/>
  <c r="O334" i="6"/>
  <c r="H334" i="6"/>
  <c r="L334" i="6"/>
  <c r="P334" i="6"/>
  <c r="D334" i="6"/>
  <c r="D333" i="6"/>
  <c r="E333" i="6"/>
  <c r="I333" i="6"/>
  <c r="M333" i="6"/>
  <c r="F333" i="6"/>
  <c r="J333" i="6"/>
  <c r="N333" i="6"/>
  <c r="G333" i="6"/>
  <c r="K333" i="6"/>
  <c r="O333" i="6"/>
  <c r="H333" i="6"/>
  <c r="L333" i="6"/>
  <c r="P333" i="6"/>
  <c r="D355" i="6"/>
  <c r="E355" i="6"/>
  <c r="I355" i="6"/>
  <c r="M355" i="6"/>
  <c r="F355" i="6"/>
  <c r="J355" i="6"/>
  <c r="N355" i="6"/>
  <c r="G355" i="6"/>
  <c r="K355" i="6"/>
  <c r="O355" i="6"/>
  <c r="H355" i="6"/>
  <c r="L355" i="6"/>
  <c r="P355" i="6"/>
  <c r="D339" i="6"/>
  <c r="E339" i="6"/>
  <c r="I339" i="6"/>
  <c r="M339" i="6"/>
  <c r="F339" i="6"/>
  <c r="J339" i="6"/>
  <c r="N339" i="6"/>
  <c r="G339" i="6"/>
  <c r="K339" i="6"/>
  <c r="O339" i="6"/>
  <c r="H339" i="6"/>
  <c r="L339" i="6"/>
  <c r="P339" i="6"/>
  <c r="O362" i="6"/>
  <c r="H362" i="6"/>
  <c r="L362" i="6"/>
  <c r="P362" i="6"/>
  <c r="E362" i="6"/>
  <c r="I362" i="6"/>
  <c r="M362" i="6"/>
  <c r="D362" i="6"/>
  <c r="K362" i="6"/>
  <c r="F362" i="6"/>
  <c r="J362" i="6"/>
  <c r="N362" i="6"/>
  <c r="G362" i="6"/>
  <c r="E354" i="6"/>
  <c r="I354" i="6"/>
  <c r="M354" i="6"/>
  <c r="F354" i="6"/>
  <c r="J354" i="6"/>
  <c r="N354" i="6"/>
  <c r="G354" i="6"/>
  <c r="K354" i="6"/>
  <c r="O354" i="6"/>
  <c r="H354" i="6"/>
  <c r="L354" i="6"/>
  <c r="P354" i="6"/>
  <c r="D354" i="6"/>
  <c r="E348" i="6"/>
  <c r="I348" i="6"/>
  <c r="M348" i="6"/>
  <c r="F348" i="6"/>
  <c r="J348" i="6"/>
  <c r="N348" i="6"/>
  <c r="G348" i="6"/>
  <c r="K348" i="6"/>
  <c r="O348" i="6"/>
  <c r="H348" i="6"/>
  <c r="L348" i="6"/>
  <c r="P348" i="6"/>
  <c r="D348" i="6"/>
  <c r="D365" i="6"/>
  <c r="H365" i="6"/>
  <c r="E365" i="6"/>
  <c r="I365" i="6"/>
  <c r="M365" i="6"/>
  <c r="K365" i="6"/>
  <c r="P365" i="6"/>
  <c r="F365" i="6"/>
  <c r="J365" i="6"/>
  <c r="N365" i="6"/>
  <c r="G365" i="6"/>
  <c r="O365" i="6"/>
  <c r="L365" i="6"/>
  <c r="D367" i="6"/>
  <c r="P367" i="6"/>
  <c r="E367" i="6"/>
  <c r="I367" i="6"/>
  <c r="M367" i="6"/>
  <c r="G367" i="6"/>
  <c r="O367" i="6"/>
  <c r="L367" i="6"/>
  <c r="F367" i="6"/>
  <c r="J367" i="6"/>
  <c r="N367" i="6"/>
  <c r="K367" i="6"/>
  <c r="H367" i="6"/>
  <c r="D351" i="6"/>
  <c r="E351" i="6"/>
  <c r="I351" i="6"/>
  <c r="M351" i="6"/>
  <c r="F351" i="6"/>
  <c r="J351" i="6"/>
  <c r="N351" i="6"/>
  <c r="G351" i="6"/>
  <c r="K351" i="6"/>
  <c r="O351" i="6"/>
  <c r="H351" i="6"/>
  <c r="L351" i="6"/>
  <c r="P351" i="6"/>
  <c r="D335" i="6"/>
  <c r="E335" i="6"/>
  <c r="I335" i="6"/>
  <c r="M335" i="6"/>
  <c r="F335" i="6"/>
  <c r="J335" i="6"/>
  <c r="N335" i="6"/>
  <c r="G335" i="6"/>
  <c r="K335" i="6"/>
  <c r="O335" i="6"/>
  <c r="H335" i="6"/>
  <c r="L335" i="6"/>
  <c r="P335" i="6"/>
  <c r="E342" i="6"/>
  <c r="I342" i="6"/>
  <c r="M342" i="6"/>
  <c r="F342" i="6"/>
  <c r="J342" i="6"/>
  <c r="N342" i="6"/>
  <c r="G342" i="6"/>
  <c r="K342" i="6"/>
  <c r="O342" i="6"/>
  <c r="H342" i="6"/>
  <c r="L342" i="6"/>
  <c r="P342" i="6"/>
  <c r="D342" i="6"/>
  <c r="D353" i="6"/>
  <c r="E353" i="6"/>
  <c r="I353" i="6"/>
  <c r="M353" i="6"/>
  <c r="F353" i="6"/>
  <c r="J353" i="6"/>
  <c r="N353" i="6"/>
  <c r="G353" i="6"/>
  <c r="K353" i="6"/>
  <c r="O353" i="6"/>
  <c r="H353" i="6"/>
  <c r="L353" i="6"/>
  <c r="P353" i="6"/>
  <c r="E338" i="6"/>
  <c r="I338" i="6"/>
  <c r="M338" i="6"/>
  <c r="F338" i="6"/>
  <c r="J338" i="6"/>
  <c r="N338" i="6"/>
  <c r="G338" i="6"/>
  <c r="K338" i="6"/>
  <c r="O338" i="6"/>
  <c r="H338" i="6"/>
  <c r="L338" i="6"/>
  <c r="P338" i="6"/>
  <c r="D338" i="6"/>
  <c r="E358" i="6"/>
  <c r="I358" i="6"/>
  <c r="M358" i="6"/>
  <c r="F358" i="6"/>
  <c r="J358" i="6"/>
  <c r="N358" i="6"/>
  <c r="L358" i="6"/>
  <c r="G358" i="6"/>
  <c r="O358" i="6"/>
  <c r="D358" i="6"/>
  <c r="K358" i="6"/>
  <c r="H358" i="6"/>
  <c r="P358" i="6"/>
  <c r="D347" i="6"/>
  <c r="E347" i="6"/>
  <c r="I347" i="6"/>
  <c r="M347" i="6"/>
  <c r="F347" i="6"/>
  <c r="J347" i="6"/>
  <c r="N347" i="6"/>
  <c r="G347" i="6"/>
  <c r="K347" i="6"/>
  <c r="O347" i="6"/>
  <c r="H347" i="6"/>
  <c r="L347" i="6"/>
  <c r="P347" i="6"/>
  <c r="G366" i="6"/>
  <c r="D366" i="6"/>
  <c r="L366" i="6"/>
  <c r="P366" i="6"/>
  <c r="E366" i="6"/>
  <c r="I366" i="6"/>
  <c r="M366" i="6"/>
  <c r="K366" i="6"/>
  <c r="H366" i="6"/>
  <c r="F366" i="6"/>
  <c r="J366" i="6"/>
  <c r="N366" i="6"/>
  <c r="O366" i="6"/>
  <c r="D349" i="6"/>
  <c r="E349" i="6"/>
  <c r="I349" i="6"/>
  <c r="M349" i="6"/>
  <c r="F349" i="6"/>
  <c r="J349" i="6"/>
  <c r="N349" i="6"/>
  <c r="G349" i="6"/>
  <c r="K349" i="6"/>
  <c r="O349" i="6"/>
  <c r="H349" i="6"/>
  <c r="L349" i="6"/>
  <c r="P349" i="6"/>
  <c r="H333" i="3"/>
  <c r="H332" i="3"/>
  <c r="L368" i="3"/>
  <c r="K368" i="3"/>
  <c r="F368" i="3"/>
  <c r="C368" i="3"/>
  <c r="C367" i="3" s="1"/>
  <c r="C366" i="3" s="1"/>
  <c r="C365" i="3" s="1"/>
  <c r="C364" i="3" s="1"/>
  <c r="C363" i="3" s="1"/>
  <c r="C362" i="3" s="1"/>
  <c r="C361" i="3" s="1"/>
  <c r="C360" i="3" s="1"/>
  <c r="C359" i="3" s="1"/>
  <c r="C358" i="3" s="1"/>
  <c r="C357" i="3" s="1"/>
  <c r="C356" i="3" s="1"/>
  <c r="C355" i="3" s="1"/>
  <c r="C354" i="3" s="1"/>
  <c r="C353" i="3" s="1"/>
  <c r="C352" i="3" s="1"/>
  <c r="C351" i="3" s="1"/>
  <c r="C350" i="3" s="1"/>
  <c r="C349" i="3" s="1"/>
  <c r="C348" i="3" s="1"/>
  <c r="C347" i="3" s="1"/>
  <c r="C346" i="3" s="1"/>
  <c r="C345" i="3" s="1"/>
  <c r="C344" i="3" s="1"/>
  <c r="C343" i="3" s="1"/>
  <c r="C342" i="3" s="1"/>
  <c r="C341" i="3" s="1"/>
  <c r="C340" i="3" s="1"/>
  <c r="C339" i="3" s="1"/>
  <c r="C338" i="3" s="1"/>
  <c r="C337" i="3" s="1"/>
  <c r="C336" i="3" s="1"/>
  <c r="C335" i="3" s="1"/>
  <c r="D18" i="3" l="1"/>
  <c r="E19" i="3"/>
  <c r="B334" i="4"/>
  <c r="B335" i="4"/>
  <c r="B336" i="4"/>
  <c r="B337" i="4"/>
  <c r="B334" i="3"/>
  <c r="F334" i="3"/>
  <c r="K334" i="3"/>
  <c r="L334" i="3"/>
  <c r="B335" i="3"/>
  <c r="F335" i="3"/>
  <c r="K335" i="3"/>
  <c r="L335" i="3"/>
  <c r="B336" i="3"/>
  <c r="F336" i="3"/>
  <c r="K336" i="3"/>
  <c r="L336" i="3"/>
  <c r="B337" i="3"/>
  <c r="F337" i="3"/>
  <c r="K337" i="3"/>
  <c r="L337" i="3"/>
  <c r="I333" i="2"/>
  <c r="I334" i="2"/>
  <c r="I335" i="2"/>
  <c r="I336" i="2"/>
  <c r="D17" i="3" l="1"/>
  <c r="E18" i="3"/>
  <c r="G336" i="3"/>
  <c r="H336" i="3" s="1"/>
  <c r="G335" i="3"/>
  <c r="H335" i="3" s="1"/>
  <c r="G334" i="3"/>
  <c r="H334" i="3" s="1"/>
  <c r="K334" i="2"/>
  <c r="I334" i="3"/>
  <c r="K333" i="2"/>
  <c r="I337" i="3"/>
  <c r="I335" i="3"/>
  <c r="K336" i="2"/>
  <c r="I336" i="3"/>
  <c r="K335" i="2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69" i="3"/>
  <c r="D16" i="3" l="1"/>
  <c r="E17" i="3"/>
  <c r="L333" i="2"/>
  <c r="J334" i="3" s="1"/>
  <c r="L335" i="2"/>
  <c r="J336" i="3" s="1"/>
  <c r="L334" i="2"/>
  <c r="J335" i="3" s="1"/>
  <c r="E4" i="4"/>
  <c r="C3" i="3"/>
  <c r="C4" i="3"/>
  <c r="C8" i="3"/>
  <c r="E8" i="4" s="1"/>
  <c r="D8" i="3"/>
  <c r="F8" i="4" s="1"/>
  <c r="F338" i="3"/>
  <c r="K338" i="3"/>
  <c r="L338" i="3"/>
  <c r="F339" i="3"/>
  <c r="K339" i="3"/>
  <c r="L339" i="3"/>
  <c r="F340" i="3"/>
  <c r="K340" i="3"/>
  <c r="L340" i="3"/>
  <c r="F341" i="3"/>
  <c r="K341" i="3"/>
  <c r="L341" i="3"/>
  <c r="F342" i="3"/>
  <c r="K342" i="3"/>
  <c r="L342" i="3"/>
  <c r="F343" i="3"/>
  <c r="K343" i="3"/>
  <c r="L343" i="3"/>
  <c r="F344" i="3"/>
  <c r="K344" i="3"/>
  <c r="L344" i="3"/>
  <c r="F345" i="3"/>
  <c r="K345" i="3"/>
  <c r="L345" i="3"/>
  <c r="F346" i="3"/>
  <c r="K346" i="3"/>
  <c r="L346" i="3"/>
  <c r="F347" i="3"/>
  <c r="K347" i="3"/>
  <c r="L347" i="3"/>
  <c r="F348" i="3"/>
  <c r="K348" i="3"/>
  <c r="L348" i="3"/>
  <c r="F349" i="3"/>
  <c r="K349" i="3"/>
  <c r="L349" i="3"/>
  <c r="F350" i="3"/>
  <c r="K350" i="3"/>
  <c r="L350" i="3"/>
  <c r="F351" i="3"/>
  <c r="K351" i="3"/>
  <c r="L351" i="3"/>
  <c r="F352" i="3"/>
  <c r="K352" i="3"/>
  <c r="L352" i="3"/>
  <c r="F353" i="3"/>
  <c r="K353" i="3"/>
  <c r="L353" i="3"/>
  <c r="F354" i="3"/>
  <c r="K354" i="3"/>
  <c r="L354" i="3"/>
  <c r="F355" i="3"/>
  <c r="K355" i="3"/>
  <c r="L355" i="3"/>
  <c r="F356" i="3"/>
  <c r="K356" i="3"/>
  <c r="L356" i="3"/>
  <c r="F357" i="3"/>
  <c r="K357" i="3"/>
  <c r="L357" i="3"/>
  <c r="F358" i="3"/>
  <c r="K358" i="3"/>
  <c r="L358" i="3"/>
  <c r="F359" i="3"/>
  <c r="K359" i="3"/>
  <c r="L359" i="3"/>
  <c r="F360" i="3"/>
  <c r="K360" i="3"/>
  <c r="L360" i="3"/>
  <c r="F361" i="3"/>
  <c r="K361" i="3"/>
  <c r="L361" i="3"/>
  <c r="F362" i="3"/>
  <c r="K362" i="3"/>
  <c r="L362" i="3"/>
  <c r="F363" i="3"/>
  <c r="K363" i="3"/>
  <c r="L363" i="3"/>
  <c r="F364" i="3"/>
  <c r="K364" i="3"/>
  <c r="L364" i="3"/>
  <c r="F365" i="3"/>
  <c r="K365" i="3"/>
  <c r="L365" i="3"/>
  <c r="F366" i="3"/>
  <c r="K366" i="3"/>
  <c r="L366" i="3"/>
  <c r="F367" i="3"/>
  <c r="K367" i="3"/>
  <c r="L367" i="3"/>
  <c r="D369" i="3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K368" i="2" s="1"/>
  <c r="D15" i="4" l="1"/>
  <c r="D19" i="4"/>
  <c r="D23" i="4"/>
  <c r="D27" i="4"/>
  <c r="D31" i="4"/>
  <c r="D34" i="4"/>
  <c r="D35" i="4"/>
  <c r="D38" i="4"/>
  <c r="D14" i="4"/>
  <c r="D18" i="4"/>
  <c r="D22" i="4"/>
  <c r="D26" i="4"/>
  <c r="D30" i="4"/>
  <c r="D39" i="4"/>
  <c r="D41" i="4"/>
  <c r="D45" i="4"/>
  <c r="D49" i="4"/>
  <c r="D53" i="4"/>
  <c r="D54" i="4"/>
  <c r="D58" i="4"/>
  <c r="D62" i="4"/>
  <c r="D42" i="4"/>
  <c r="D46" i="4"/>
  <c r="D50" i="4"/>
  <c r="D61" i="4"/>
  <c r="D57" i="4"/>
  <c r="D60" i="4"/>
  <c r="D48" i="4"/>
  <c r="D40" i="4"/>
  <c r="D37" i="4"/>
  <c r="D28" i="4"/>
  <c r="D20" i="4"/>
  <c r="D12" i="4"/>
  <c r="D52" i="4"/>
  <c r="D24" i="4"/>
  <c r="D51" i="4"/>
  <c r="D36" i="4"/>
  <c r="D59" i="4"/>
  <c r="D47" i="4"/>
  <c r="D56" i="4"/>
  <c r="D33" i="4"/>
  <c r="D25" i="4"/>
  <c r="D17" i="4"/>
  <c r="D11" i="4"/>
  <c r="D44" i="4"/>
  <c r="D16" i="4"/>
  <c r="D43" i="4"/>
  <c r="D29" i="4"/>
  <c r="D13" i="4"/>
  <c r="D55" i="4"/>
  <c r="D32" i="4"/>
  <c r="D21" i="4"/>
  <c r="D15" i="3"/>
  <c r="E16" i="3"/>
  <c r="D63" i="4"/>
  <c r="D67" i="4"/>
  <c r="D64" i="4"/>
  <c r="D66" i="4"/>
  <c r="D65" i="4"/>
  <c r="D69" i="4"/>
  <c r="D70" i="4"/>
  <c r="D68" i="4"/>
  <c r="D71" i="4"/>
  <c r="D76" i="4"/>
  <c r="D75" i="4"/>
  <c r="D79" i="4"/>
  <c r="D72" i="4"/>
  <c r="D80" i="4"/>
  <c r="D74" i="4"/>
  <c r="D77" i="4"/>
  <c r="D78" i="4"/>
  <c r="D73" i="4"/>
  <c r="D81" i="4"/>
  <c r="D82" i="4"/>
  <c r="D83" i="4"/>
  <c r="D86" i="4"/>
  <c r="D87" i="4"/>
  <c r="D90" i="4"/>
  <c r="D91" i="4"/>
  <c r="D94" i="4"/>
  <c r="D95" i="4"/>
  <c r="D98" i="4"/>
  <c r="D99" i="4"/>
  <c r="D102" i="4"/>
  <c r="D103" i="4"/>
  <c r="D106" i="4"/>
  <c r="D107" i="4"/>
  <c r="D109" i="4"/>
  <c r="D93" i="4"/>
  <c r="D104" i="4"/>
  <c r="D88" i="4"/>
  <c r="D105" i="4"/>
  <c r="D89" i="4"/>
  <c r="D100" i="4"/>
  <c r="D84" i="4"/>
  <c r="D101" i="4"/>
  <c r="D85" i="4"/>
  <c r="D96" i="4"/>
  <c r="D97" i="4"/>
  <c r="D108" i="4"/>
  <c r="D92" i="4"/>
  <c r="D113" i="4"/>
  <c r="D110" i="4"/>
  <c r="D114" i="4"/>
  <c r="D111" i="4"/>
  <c r="D112" i="4"/>
  <c r="D118" i="4"/>
  <c r="D115" i="4"/>
  <c r="D119" i="4"/>
  <c r="D116" i="4"/>
  <c r="D117" i="4"/>
  <c r="D123" i="4"/>
  <c r="D124" i="4"/>
  <c r="D122" i="4"/>
  <c r="D121" i="4"/>
  <c r="D120" i="4"/>
  <c r="D128" i="4"/>
  <c r="D132" i="4"/>
  <c r="D129" i="4"/>
  <c r="D133" i="4"/>
  <c r="D131" i="4"/>
  <c r="D126" i="4"/>
  <c r="D127" i="4"/>
  <c r="D134" i="4"/>
  <c r="D125" i="4"/>
  <c r="D130" i="4"/>
  <c r="D136" i="4"/>
  <c r="D137" i="4"/>
  <c r="D139" i="4"/>
  <c r="D138" i="4"/>
  <c r="D135" i="4"/>
  <c r="D142" i="4"/>
  <c r="D141" i="4"/>
  <c r="D144" i="4"/>
  <c r="D140" i="4"/>
  <c r="D143" i="4"/>
  <c r="D146" i="4"/>
  <c r="D145" i="4"/>
  <c r="D147" i="4"/>
  <c r="D151" i="4"/>
  <c r="D148" i="4"/>
  <c r="D152" i="4"/>
  <c r="D150" i="4"/>
  <c r="D153" i="4"/>
  <c r="D149" i="4"/>
  <c r="D159" i="4"/>
  <c r="D163" i="4"/>
  <c r="D167" i="4"/>
  <c r="D158" i="4"/>
  <c r="D162" i="4"/>
  <c r="D166" i="4"/>
  <c r="D155" i="4"/>
  <c r="D161" i="4"/>
  <c r="D164" i="4"/>
  <c r="D154" i="4"/>
  <c r="D160" i="4"/>
  <c r="D168" i="4"/>
  <c r="D169" i="4"/>
  <c r="D156" i="4"/>
  <c r="D157" i="4"/>
  <c r="D165" i="4"/>
  <c r="D173" i="4"/>
  <c r="D177" i="4"/>
  <c r="D181" i="4"/>
  <c r="D170" i="4"/>
  <c r="D174" i="4"/>
  <c r="D178" i="4"/>
  <c r="D182" i="4"/>
  <c r="D184" i="4"/>
  <c r="D183" i="4"/>
  <c r="D175" i="4"/>
  <c r="D180" i="4"/>
  <c r="D179" i="4"/>
  <c r="D176" i="4"/>
  <c r="D172" i="4"/>
  <c r="D171" i="4"/>
  <c r="D187" i="4"/>
  <c r="D191" i="4"/>
  <c r="D195" i="4"/>
  <c r="D199" i="4"/>
  <c r="D203" i="4"/>
  <c r="D207" i="4"/>
  <c r="D198" i="4"/>
  <c r="D188" i="4"/>
  <c r="D192" i="4"/>
  <c r="D196" i="4"/>
  <c r="D200" i="4"/>
  <c r="D202" i="4"/>
  <c r="D206" i="4"/>
  <c r="D204" i="4"/>
  <c r="D208" i="4"/>
  <c r="D190" i="4"/>
  <c r="D194" i="4"/>
  <c r="D205" i="4"/>
  <c r="D189" i="4"/>
  <c r="D186" i="4"/>
  <c r="D201" i="4"/>
  <c r="D185" i="4"/>
  <c r="D197" i="4"/>
  <c r="D193" i="4"/>
  <c r="D212" i="4"/>
  <c r="D209" i="4"/>
  <c r="D213" i="4"/>
  <c r="D211" i="4"/>
  <c r="D210" i="4"/>
  <c r="D214" i="4"/>
  <c r="D217" i="4"/>
  <c r="D218" i="4"/>
  <c r="D216" i="4"/>
  <c r="D215" i="4"/>
  <c r="D223" i="4"/>
  <c r="D220" i="4"/>
  <c r="D219" i="4"/>
  <c r="D222" i="4"/>
  <c r="D221" i="4"/>
  <c r="D234" i="4"/>
  <c r="D238" i="4"/>
  <c r="D242" i="4"/>
  <c r="D229" i="4"/>
  <c r="D233" i="4"/>
  <c r="D237" i="4"/>
  <c r="D228" i="4"/>
  <c r="D225" i="4"/>
  <c r="D241" i="4"/>
  <c r="D239" i="4"/>
  <c r="D230" i="4"/>
  <c r="D236" i="4"/>
  <c r="D235" i="4"/>
  <c r="D226" i="4"/>
  <c r="D232" i="4"/>
  <c r="D231" i="4"/>
  <c r="D243" i="4"/>
  <c r="D224" i="4"/>
  <c r="D227" i="4"/>
  <c r="D240" i="4"/>
  <c r="D247" i="4"/>
  <c r="D248" i="4"/>
  <c r="D246" i="4"/>
  <c r="D245" i="4"/>
  <c r="D244" i="4"/>
  <c r="D252" i="4"/>
  <c r="D251" i="4"/>
  <c r="D250" i="4"/>
  <c r="D253" i="4"/>
  <c r="D249" i="4"/>
  <c r="D256" i="4"/>
  <c r="D255" i="4"/>
  <c r="D257" i="4"/>
  <c r="D254" i="4"/>
  <c r="D258" i="4"/>
  <c r="D262" i="4"/>
  <c r="D263" i="4"/>
  <c r="D259" i="4"/>
  <c r="D261" i="4"/>
  <c r="D260" i="4"/>
  <c r="D266" i="4"/>
  <c r="D265" i="4"/>
  <c r="D267" i="4"/>
  <c r="D268" i="4"/>
  <c r="D264" i="4"/>
  <c r="D271" i="4"/>
  <c r="D270" i="4"/>
  <c r="D272" i="4"/>
  <c r="D273" i="4"/>
  <c r="D269" i="4"/>
  <c r="D275" i="4"/>
  <c r="D278" i="4"/>
  <c r="D274" i="4"/>
  <c r="D277" i="4"/>
  <c r="D276" i="4"/>
  <c r="D279" i="4"/>
  <c r="D280" i="4"/>
  <c r="D283" i="4"/>
  <c r="D282" i="4"/>
  <c r="D281" i="4"/>
  <c r="D287" i="4"/>
  <c r="D284" i="4"/>
  <c r="D288" i="4"/>
  <c r="D286" i="4"/>
  <c r="D285" i="4"/>
  <c r="D292" i="4"/>
  <c r="D293" i="4"/>
  <c r="D291" i="4"/>
  <c r="D290" i="4"/>
  <c r="D289" i="4"/>
  <c r="D296" i="4"/>
  <c r="D297" i="4"/>
  <c r="D294" i="4"/>
  <c r="D295" i="4"/>
  <c r="D302" i="4"/>
  <c r="D299" i="4"/>
  <c r="D301" i="4"/>
  <c r="D298" i="4"/>
  <c r="D300" i="4"/>
  <c r="D303" i="4"/>
  <c r="D307" i="4"/>
  <c r="D304" i="4"/>
  <c r="D305" i="4"/>
  <c r="D306" i="4"/>
  <c r="D308" i="4"/>
  <c r="D312" i="4"/>
  <c r="D309" i="4"/>
  <c r="D311" i="4"/>
  <c r="D310" i="4"/>
  <c r="D316" i="4"/>
  <c r="D313" i="4"/>
  <c r="D317" i="4"/>
  <c r="D314" i="4"/>
  <c r="D315" i="4"/>
  <c r="D318" i="4"/>
  <c r="D322" i="4"/>
  <c r="D319" i="4"/>
  <c r="D321" i="4"/>
  <c r="D320" i="4"/>
  <c r="D325" i="4"/>
  <c r="D324" i="4"/>
  <c r="D323" i="4"/>
  <c r="D326" i="4"/>
  <c r="D9" i="4"/>
  <c r="D327" i="4"/>
  <c r="D331" i="4"/>
  <c r="D328" i="4"/>
  <c r="D329" i="4"/>
  <c r="D330" i="4"/>
  <c r="D351" i="4"/>
  <c r="M351" i="4" s="1"/>
  <c r="D332" i="4"/>
  <c r="D333" i="4"/>
  <c r="D367" i="4"/>
  <c r="D336" i="4"/>
  <c r="D335" i="4"/>
  <c r="D337" i="4"/>
  <c r="D364" i="4"/>
  <c r="D362" i="4"/>
  <c r="D346" i="4"/>
  <c r="D357" i="4"/>
  <c r="D360" i="4"/>
  <c r="K364" i="2"/>
  <c r="L363" i="2" s="1"/>
  <c r="J364" i="3" s="1"/>
  <c r="I361" i="3"/>
  <c r="K352" i="2"/>
  <c r="K348" i="2"/>
  <c r="I341" i="3"/>
  <c r="D363" i="4"/>
  <c r="D347" i="4"/>
  <c r="D361" i="4"/>
  <c r="D356" i="4"/>
  <c r="D358" i="4"/>
  <c r="D342" i="4"/>
  <c r="D353" i="4"/>
  <c r="D352" i="4"/>
  <c r="I368" i="3"/>
  <c r="D368" i="3"/>
  <c r="G368" i="3"/>
  <c r="H368" i="3" s="1"/>
  <c r="I360" i="3"/>
  <c r="D359" i="4"/>
  <c r="D343" i="4"/>
  <c r="D349" i="4"/>
  <c r="D344" i="4"/>
  <c r="D354" i="4"/>
  <c r="D338" i="4"/>
  <c r="D345" i="4"/>
  <c r="D348" i="4"/>
  <c r="K362" i="2"/>
  <c r="L362" i="2" s="1"/>
  <c r="J363" i="3" s="1"/>
  <c r="K358" i="2"/>
  <c r="I355" i="3"/>
  <c r="K342" i="2"/>
  <c r="D355" i="4"/>
  <c r="D339" i="4"/>
  <c r="D341" i="4"/>
  <c r="D366" i="4"/>
  <c r="D350" i="4"/>
  <c r="D365" i="4"/>
  <c r="D368" i="4"/>
  <c r="D340" i="4"/>
  <c r="G367" i="3"/>
  <c r="H367" i="3" s="1"/>
  <c r="K366" i="2"/>
  <c r="K360" i="2"/>
  <c r="K354" i="2"/>
  <c r="D369" i="4"/>
  <c r="C369" i="4" s="1"/>
  <c r="K340" i="2"/>
  <c r="L340" i="2" s="1"/>
  <c r="J341" i="3" s="1"/>
  <c r="G337" i="3"/>
  <c r="H337" i="3" s="1"/>
  <c r="I367" i="3"/>
  <c r="C9" i="4"/>
  <c r="D334" i="4"/>
  <c r="K361" i="2"/>
  <c r="L361" i="2" s="1"/>
  <c r="J362" i="3" s="1"/>
  <c r="I362" i="3"/>
  <c r="G362" i="3"/>
  <c r="H362" i="3" s="1"/>
  <c r="K355" i="2"/>
  <c r="G356" i="3"/>
  <c r="H356" i="3" s="1"/>
  <c r="I356" i="3"/>
  <c r="G355" i="3"/>
  <c r="H355" i="3" s="1"/>
  <c r="I351" i="3"/>
  <c r="G351" i="3"/>
  <c r="H351" i="3" s="1"/>
  <c r="G345" i="3"/>
  <c r="H345" i="3" s="1"/>
  <c r="I345" i="3"/>
  <c r="K344" i="2"/>
  <c r="K341" i="2"/>
  <c r="L341" i="2" s="1"/>
  <c r="J342" i="3" s="1"/>
  <c r="I342" i="3"/>
  <c r="G342" i="3"/>
  <c r="K363" i="2"/>
  <c r="G364" i="3"/>
  <c r="H364" i="3" s="1"/>
  <c r="I364" i="3"/>
  <c r="I359" i="3"/>
  <c r="G359" i="3"/>
  <c r="H359" i="3" s="1"/>
  <c r="G347" i="3"/>
  <c r="H347" i="3" s="1"/>
  <c r="I347" i="3"/>
  <c r="K346" i="2"/>
  <c r="K343" i="2"/>
  <c r="L343" i="2" s="1"/>
  <c r="J344" i="3" s="1"/>
  <c r="I344" i="3"/>
  <c r="G344" i="3"/>
  <c r="H344" i="3" s="1"/>
  <c r="K337" i="2"/>
  <c r="L336" i="2" s="1"/>
  <c r="J337" i="3" s="1"/>
  <c r="G338" i="3"/>
  <c r="I338" i="3"/>
  <c r="K367" i="2"/>
  <c r="L367" i="2" s="1"/>
  <c r="J368" i="3" s="1"/>
  <c r="K365" i="2"/>
  <c r="I366" i="3"/>
  <c r="G366" i="3"/>
  <c r="H366" i="3" s="1"/>
  <c r="I357" i="3"/>
  <c r="G357" i="3"/>
  <c r="H357" i="3" s="1"/>
  <c r="K356" i="2"/>
  <c r="K353" i="2"/>
  <c r="L353" i="2" s="1"/>
  <c r="J354" i="3" s="1"/>
  <c r="G354" i="3"/>
  <c r="H354" i="3" s="1"/>
  <c r="I354" i="3"/>
  <c r="K350" i="2"/>
  <c r="I349" i="3"/>
  <c r="G349" i="3"/>
  <c r="H349" i="3" s="1"/>
  <c r="K338" i="2"/>
  <c r="I339" i="3"/>
  <c r="G339" i="3"/>
  <c r="H339" i="3" s="1"/>
  <c r="G363" i="3"/>
  <c r="I363" i="3"/>
  <c r="G361" i="3"/>
  <c r="H361" i="3" s="1"/>
  <c r="K357" i="2"/>
  <c r="L357" i="2" s="1"/>
  <c r="J358" i="3" s="1"/>
  <c r="I358" i="3"/>
  <c r="G358" i="3"/>
  <c r="H358" i="3" s="1"/>
  <c r="I353" i="3"/>
  <c r="G353" i="3"/>
  <c r="H353" i="3" s="1"/>
  <c r="K347" i="2"/>
  <c r="I348" i="3"/>
  <c r="K345" i="2"/>
  <c r="I346" i="3"/>
  <c r="G346" i="3"/>
  <c r="H346" i="3" s="1"/>
  <c r="G341" i="3"/>
  <c r="H341" i="3" s="1"/>
  <c r="G365" i="3"/>
  <c r="H365" i="3" s="1"/>
  <c r="I365" i="3"/>
  <c r="K359" i="2"/>
  <c r="G360" i="3"/>
  <c r="H360" i="3" s="1"/>
  <c r="K351" i="2"/>
  <c r="G352" i="3"/>
  <c r="H352" i="3" s="1"/>
  <c r="I352" i="3"/>
  <c r="K349" i="2"/>
  <c r="G350" i="3"/>
  <c r="H350" i="3" s="1"/>
  <c r="I350" i="3"/>
  <c r="G343" i="3"/>
  <c r="H343" i="3" s="1"/>
  <c r="I343" i="3"/>
  <c r="K339" i="2"/>
  <c r="G340" i="3"/>
  <c r="H340" i="3" s="1"/>
  <c r="I340" i="3"/>
  <c r="G348" i="3"/>
  <c r="H348" i="3" s="1"/>
  <c r="E369" i="3"/>
  <c r="F4" i="3"/>
  <c r="F3" i="3" s="1"/>
  <c r="L342" i="2"/>
  <c r="J343" i="3" s="1"/>
  <c r="L351" i="2"/>
  <c r="J352" i="3" s="1"/>
  <c r="L25" i="4" l="1"/>
  <c r="N25" i="4"/>
  <c r="C25" i="4"/>
  <c r="K25" i="4"/>
  <c r="M25" i="4"/>
  <c r="C52" i="4"/>
  <c r="K52" i="4"/>
  <c r="L52" i="4"/>
  <c r="M52" i="4"/>
  <c r="N52" i="4"/>
  <c r="N57" i="4"/>
  <c r="K57" i="4"/>
  <c r="M57" i="4"/>
  <c r="C57" i="4"/>
  <c r="L57" i="4"/>
  <c r="N53" i="4"/>
  <c r="C53" i="4"/>
  <c r="K53" i="4"/>
  <c r="L53" i="4"/>
  <c r="M53" i="4"/>
  <c r="C18" i="4"/>
  <c r="K18" i="4"/>
  <c r="M18" i="4"/>
  <c r="N18" i="4"/>
  <c r="L18" i="4"/>
  <c r="N19" i="4"/>
  <c r="L19" i="4"/>
  <c r="M19" i="4"/>
  <c r="C19" i="4"/>
  <c r="K19" i="4"/>
  <c r="L21" i="4"/>
  <c r="N21" i="4"/>
  <c r="C21" i="4"/>
  <c r="K21" i="4"/>
  <c r="M21" i="4"/>
  <c r="L29" i="4"/>
  <c r="N29" i="4"/>
  <c r="C29" i="4"/>
  <c r="K29" i="4"/>
  <c r="M29" i="4"/>
  <c r="N11" i="4"/>
  <c r="L11" i="4"/>
  <c r="M11" i="4"/>
  <c r="C11" i="4"/>
  <c r="K11" i="4"/>
  <c r="C56" i="4"/>
  <c r="K56" i="4"/>
  <c r="N56" i="4"/>
  <c r="M56" i="4"/>
  <c r="L56" i="4"/>
  <c r="L51" i="4"/>
  <c r="M51" i="4"/>
  <c r="N51" i="4"/>
  <c r="C51" i="4"/>
  <c r="K51" i="4"/>
  <c r="M20" i="4"/>
  <c r="C20" i="4"/>
  <c r="K20" i="4"/>
  <c r="L20" i="4"/>
  <c r="N20" i="4"/>
  <c r="C48" i="4"/>
  <c r="K48" i="4"/>
  <c r="L48" i="4"/>
  <c r="M48" i="4"/>
  <c r="N48" i="4"/>
  <c r="M50" i="4"/>
  <c r="N50" i="4"/>
  <c r="C50" i="4"/>
  <c r="K50" i="4"/>
  <c r="L50" i="4"/>
  <c r="M58" i="4"/>
  <c r="N58" i="4"/>
  <c r="C58" i="4"/>
  <c r="K58" i="4"/>
  <c r="L58" i="4"/>
  <c r="N45" i="4"/>
  <c r="C45" i="4"/>
  <c r="K45" i="4"/>
  <c r="L45" i="4"/>
  <c r="M45" i="4"/>
  <c r="C26" i="4"/>
  <c r="K26" i="4"/>
  <c r="M26" i="4"/>
  <c r="N26" i="4"/>
  <c r="L26" i="4"/>
  <c r="C38" i="4"/>
  <c r="K38" i="4"/>
  <c r="L38" i="4"/>
  <c r="M38" i="4"/>
  <c r="N38" i="4"/>
  <c r="N27" i="4"/>
  <c r="L27" i="4"/>
  <c r="M27" i="4"/>
  <c r="C27" i="4"/>
  <c r="K27" i="4"/>
  <c r="M32" i="4"/>
  <c r="C32" i="4"/>
  <c r="K32" i="4"/>
  <c r="L32" i="4"/>
  <c r="N32" i="4"/>
  <c r="L43" i="4"/>
  <c r="M43" i="4"/>
  <c r="N43" i="4"/>
  <c r="K43" i="4"/>
  <c r="C43" i="4"/>
  <c r="L17" i="4"/>
  <c r="N17" i="4"/>
  <c r="C17" i="4"/>
  <c r="K17" i="4"/>
  <c r="M17" i="4"/>
  <c r="L47" i="4"/>
  <c r="M47" i="4"/>
  <c r="N47" i="4"/>
  <c r="K47" i="4"/>
  <c r="C47" i="4"/>
  <c r="M24" i="4"/>
  <c r="C24" i="4"/>
  <c r="K24" i="4"/>
  <c r="L24" i="4"/>
  <c r="N24" i="4"/>
  <c r="M28" i="4"/>
  <c r="C28" i="4"/>
  <c r="K28" i="4"/>
  <c r="L28" i="4"/>
  <c r="N28" i="4"/>
  <c r="C60" i="4"/>
  <c r="K60" i="4"/>
  <c r="L60" i="4"/>
  <c r="M60" i="4"/>
  <c r="N60" i="4"/>
  <c r="M46" i="4"/>
  <c r="N46" i="4"/>
  <c r="C46" i="4"/>
  <c r="K46" i="4"/>
  <c r="L46" i="4"/>
  <c r="M54" i="4"/>
  <c r="N54" i="4"/>
  <c r="L54" i="4"/>
  <c r="C54" i="4"/>
  <c r="K54" i="4"/>
  <c r="N41" i="4"/>
  <c r="C41" i="4"/>
  <c r="K41" i="4"/>
  <c r="L41" i="4"/>
  <c r="M41" i="4"/>
  <c r="C22" i="4"/>
  <c r="K22" i="4"/>
  <c r="M22" i="4"/>
  <c r="N22" i="4"/>
  <c r="L22" i="4"/>
  <c r="N35" i="4"/>
  <c r="M35" i="4"/>
  <c r="L35" i="4"/>
  <c r="C35" i="4"/>
  <c r="K35" i="4"/>
  <c r="N23" i="4"/>
  <c r="L23" i="4"/>
  <c r="M23" i="4"/>
  <c r="C23" i="4"/>
  <c r="K23" i="4"/>
  <c r="L55" i="4"/>
  <c r="M55" i="4"/>
  <c r="C55" i="4"/>
  <c r="K55" i="4"/>
  <c r="N55" i="4"/>
  <c r="M16" i="4"/>
  <c r="C16" i="4"/>
  <c r="K16" i="4"/>
  <c r="L16" i="4"/>
  <c r="N16" i="4"/>
  <c r="L59" i="4"/>
  <c r="C59" i="4"/>
  <c r="M59" i="4"/>
  <c r="N59" i="4"/>
  <c r="K59" i="4"/>
  <c r="L37" i="4"/>
  <c r="C37" i="4"/>
  <c r="K37" i="4"/>
  <c r="M37" i="4"/>
  <c r="N37" i="4"/>
  <c r="M42" i="4"/>
  <c r="N42" i="4"/>
  <c r="C42" i="4"/>
  <c r="K42" i="4"/>
  <c r="L42" i="4"/>
  <c r="C39" i="4"/>
  <c r="L39" i="4"/>
  <c r="M39" i="4"/>
  <c r="N39" i="4"/>
  <c r="K39" i="4"/>
  <c r="C34" i="4"/>
  <c r="K34" i="4"/>
  <c r="N34" i="4"/>
  <c r="L34" i="4"/>
  <c r="M34" i="4"/>
  <c r="L13" i="4"/>
  <c r="N13" i="4"/>
  <c r="C13" i="4"/>
  <c r="K13" i="4"/>
  <c r="M13" i="4"/>
  <c r="C44" i="4"/>
  <c r="K44" i="4"/>
  <c r="L44" i="4"/>
  <c r="M44" i="4"/>
  <c r="N44" i="4"/>
  <c r="L33" i="4"/>
  <c r="C33" i="4"/>
  <c r="K33" i="4"/>
  <c r="M33" i="4"/>
  <c r="N33" i="4"/>
  <c r="M36" i="4"/>
  <c r="L36" i="4"/>
  <c r="C36" i="4"/>
  <c r="K36" i="4"/>
  <c r="N36" i="4"/>
  <c r="M12" i="4"/>
  <c r="C12" i="4"/>
  <c r="K12" i="4"/>
  <c r="L12" i="4"/>
  <c r="N12" i="4"/>
  <c r="C40" i="4"/>
  <c r="K40" i="4"/>
  <c r="L40" i="4"/>
  <c r="M40" i="4"/>
  <c r="N40" i="4"/>
  <c r="N61" i="4"/>
  <c r="C61" i="4"/>
  <c r="K61" i="4"/>
  <c r="L61" i="4"/>
  <c r="M61" i="4"/>
  <c r="M62" i="4"/>
  <c r="N62" i="4"/>
  <c r="C62" i="4"/>
  <c r="K62" i="4"/>
  <c r="L62" i="4"/>
  <c r="N49" i="4"/>
  <c r="C49" i="4"/>
  <c r="K49" i="4"/>
  <c r="L49" i="4"/>
  <c r="M49" i="4"/>
  <c r="C30" i="4"/>
  <c r="K30" i="4"/>
  <c r="M30" i="4"/>
  <c r="N30" i="4"/>
  <c r="L30" i="4"/>
  <c r="C14" i="4"/>
  <c r="K14" i="4"/>
  <c r="M14" i="4"/>
  <c r="N14" i="4"/>
  <c r="L14" i="4"/>
  <c r="N31" i="4"/>
  <c r="L31" i="4"/>
  <c r="M31" i="4"/>
  <c r="C31" i="4"/>
  <c r="K31" i="4"/>
  <c r="N15" i="4"/>
  <c r="L15" i="4"/>
  <c r="M15" i="4"/>
  <c r="C15" i="4"/>
  <c r="K15" i="4"/>
  <c r="D14" i="3"/>
  <c r="E15" i="3"/>
  <c r="C66" i="4"/>
  <c r="K66" i="4"/>
  <c r="L66" i="4"/>
  <c r="M66" i="4"/>
  <c r="N66" i="4"/>
  <c r="M64" i="4"/>
  <c r="K64" i="4"/>
  <c r="L64" i="4"/>
  <c r="N64" i="4"/>
  <c r="C64" i="4"/>
  <c r="N67" i="4"/>
  <c r="C67" i="4"/>
  <c r="K67" i="4"/>
  <c r="M67" i="4"/>
  <c r="L67" i="4"/>
  <c r="L65" i="4"/>
  <c r="M65" i="4"/>
  <c r="N65" i="4"/>
  <c r="C65" i="4"/>
  <c r="K65" i="4"/>
  <c r="N63" i="4"/>
  <c r="L63" i="4"/>
  <c r="M63" i="4"/>
  <c r="C63" i="4"/>
  <c r="K63" i="4"/>
  <c r="L71" i="4"/>
  <c r="C71" i="4"/>
  <c r="M71" i="4"/>
  <c r="N71" i="4"/>
  <c r="K71" i="4"/>
  <c r="C68" i="4"/>
  <c r="K68" i="4"/>
  <c r="L68" i="4"/>
  <c r="M68" i="4"/>
  <c r="N68" i="4"/>
  <c r="M70" i="4"/>
  <c r="C70" i="4"/>
  <c r="N70" i="4"/>
  <c r="K70" i="4"/>
  <c r="L70" i="4"/>
  <c r="N69" i="4"/>
  <c r="M69" i="4"/>
  <c r="C69" i="4"/>
  <c r="K69" i="4"/>
  <c r="L69" i="4"/>
  <c r="L78" i="4"/>
  <c r="M78" i="4"/>
  <c r="C78" i="4"/>
  <c r="K78" i="4"/>
  <c r="N78" i="4"/>
  <c r="N72" i="4"/>
  <c r="C72" i="4"/>
  <c r="K72" i="4"/>
  <c r="M72" i="4"/>
  <c r="L72" i="4"/>
  <c r="M77" i="4"/>
  <c r="K77" i="4"/>
  <c r="N77" i="4"/>
  <c r="L77" i="4"/>
  <c r="C77" i="4"/>
  <c r="C79" i="4"/>
  <c r="K79" i="4"/>
  <c r="M79" i="4"/>
  <c r="L79" i="4"/>
  <c r="N79" i="4"/>
  <c r="K81" i="4"/>
  <c r="N81" i="4"/>
  <c r="C81" i="4"/>
  <c r="L81" i="4"/>
  <c r="M81" i="4"/>
  <c r="L74" i="4"/>
  <c r="N74" i="4"/>
  <c r="M74" i="4"/>
  <c r="C74" i="4"/>
  <c r="K74" i="4"/>
  <c r="C75" i="4"/>
  <c r="K75" i="4"/>
  <c r="L75" i="4"/>
  <c r="N75" i="4"/>
  <c r="M75" i="4"/>
  <c r="M73" i="4"/>
  <c r="N73" i="4"/>
  <c r="C73" i="4"/>
  <c r="L73" i="4"/>
  <c r="K73" i="4"/>
  <c r="N80" i="4"/>
  <c r="L80" i="4"/>
  <c r="C80" i="4"/>
  <c r="K80" i="4"/>
  <c r="M80" i="4"/>
  <c r="N76" i="4"/>
  <c r="C76" i="4"/>
  <c r="K76" i="4"/>
  <c r="M76" i="4"/>
  <c r="L76" i="4"/>
  <c r="C97" i="4"/>
  <c r="K97" i="4"/>
  <c r="L97" i="4"/>
  <c r="M97" i="4"/>
  <c r="N97" i="4"/>
  <c r="M107" i="4"/>
  <c r="N107" i="4"/>
  <c r="C107" i="4"/>
  <c r="K107" i="4"/>
  <c r="L107" i="4"/>
  <c r="M83" i="4"/>
  <c r="N83" i="4"/>
  <c r="C83" i="4"/>
  <c r="K83" i="4"/>
  <c r="L83" i="4"/>
  <c r="L92" i="4"/>
  <c r="M92" i="4"/>
  <c r="C92" i="4"/>
  <c r="N92" i="4"/>
  <c r="K92" i="4"/>
  <c r="C85" i="4"/>
  <c r="K85" i="4"/>
  <c r="L85" i="4"/>
  <c r="M85" i="4"/>
  <c r="N85" i="4"/>
  <c r="C89" i="4"/>
  <c r="K89" i="4"/>
  <c r="L89" i="4"/>
  <c r="M89" i="4"/>
  <c r="N89" i="4"/>
  <c r="C93" i="4"/>
  <c r="K93" i="4"/>
  <c r="L93" i="4"/>
  <c r="M93" i="4"/>
  <c r="N93" i="4"/>
  <c r="M103" i="4"/>
  <c r="N103" i="4"/>
  <c r="C103" i="4"/>
  <c r="K103" i="4"/>
  <c r="L103" i="4"/>
  <c r="M95" i="4"/>
  <c r="N95" i="4"/>
  <c r="C95" i="4"/>
  <c r="K95" i="4"/>
  <c r="L95" i="4"/>
  <c r="M87" i="4"/>
  <c r="N87" i="4"/>
  <c r="C87" i="4"/>
  <c r="K87" i="4"/>
  <c r="L87" i="4"/>
  <c r="L88" i="4"/>
  <c r="M88" i="4"/>
  <c r="K88" i="4"/>
  <c r="N88" i="4"/>
  <c r="C88" i="4"/>
  <c r="L108" i="4"/>
  <c r="M108" i="4"/>
  <c r="C108" i="4"/>
  <c r="N108" i="4"/>
  <c r="K108" i="4"/>
  <c r="C101" i="4"/>
  <c r="K101" i="4"/>
  <c r="L101" i="4"/>
  <c r="M101" i="4"/>
  <c r="N101" i="4"/>
  <c r="C105" i="4"/>
  <c r="K105" i="4"/>
  <c r="L105" i="4"/>
  <c r="M105" i="4"/>
  <c r="N105" i="4"/>
  <c r="C109" i="4"/>
  <c r="K109" i="4"/>
  <c r="L109" i="4"/>
  <c r="M109" i="4"/>
  <c r="N109" i="4"/>
  <c r="N102" i="4"/>
  <c r="C102" i="4"/>
  <c r="K102" i="4"/>
  <c r="M102" i="4"/>
  <c r="L102" i="4"/>
  <c r="N94" i="4"/>
  <c r="C94" i="4"/>
  <c r="K94" i="4"/>
  <c r="M94" i="4"/>
  <c r="L94" i="4"/>
  <c r="N86" i="4"/>
  <c r="C86" i="4"/>
  <c r="K86" i="4"/>
  <c r="M86" i="4"/>
  <c r="L86" i="4"/>
  <c r="L84" i="4"/>
  <c r="M84" i="4"/>
  <c r="C84" i="4"/>
  <c r="N84" i="4"/>
  <c r="K84" i="4"/>
  <c r="M99" i="4"/>
  <c r="N99" i="4"/>
  <c r="C99" i="4"/>
  <c r="K99" i="4"/>
  <c r="L99" i="4"/>
  <c r="M91" i="4"/>
  <c r="N91" i="4"/>
  <c r="C91" i="4"/>
  <c r="K91" i="4"/>
  <c r="L91" i="4"/>
  <c r="L96" i="4"/>
  <c r="M96" i="4"/>
  <c r="C96" i="4"/>
  <c r="N96" i="4"/>
  <c r="K96" i="4"/>
  <c r="L100" i="4"/>
  <c r="M100" i="4"/>
  <c r="K100" i="4"/>
  <c r="N100" i="4"/>
  <c r="C100" i="4"/>
  <c r="L104" i="4"/>
  <c r="M104" i="4"/>
  <c r="K104" i="4"/>
  <c r="N104" i="4"/>
  <c r="C104" i="4"/>
  <c r="N106" i="4"/>
  <c r="C106" i="4"/>
  <c r="K106" i="4"/>
  <c r="M106" i="4"/>
  <c r="L106" i="4"/>
  <c r="N98" i="4"/>
  <c r="C98" i="4"/>
  <c r="K98" i="4"/>
  <c r="M98" i="4"/>
  <c r="L98" i="4"/>
  <c r="N90" i="4"/>
  <c r="C90" i="4"/>
  <c r="K90" i="4"/>
  <c r="M90" i="4"/>
  <c r="L90" i="4"/>
  <c r="N82" i="4"/>
  <c r="C82" i="4"/>
  <c r="K82" i="4"/>
  <c r="M82" i="4"/>
  <c r="L82" i="4"/>
  <c r="N111" i="4"/>
  <c r="C111" i="4"/>
  <c r="K111" i="4"/>
  <c r="L111" i="4"/>
  <c r="M111" i="4"/>
  <c r="C114" i="4"/>
  <c r="K114" i="4"/>
  <c r="L114" i="4"/>
  <c r="M114" i="4"/>
  <c r="N114" i="4"/>
  <c r="C110" i="4"/>
  <c r="K110" i="4"/>
  <c r="L110" i="4"/>
  <c r="M110" i="4"/>
  <c r="N110" i="4"/>
  <c r="M112" i="4"/>
  <c r="N112" i="4"/>
  <c r="C112" i="4"/>
  <c r="K112" i="4"/>
  <c r="L112" i="4"/>
  <c r="L113" i="4"/>
  <c r="M113" i="4"/>
  <c r="N113" i="4"/>
  <c r="C113" i="4"/>
  <c r="K113" i="4"/>
  <c r="M116" i="4"/>
  <c r="K116" i="4"/>
  <c r="N116" i="4"/>
  <c r="C116" i="4"/>
  <c r="L116" i="4"/>
  <c r="C119" i="4"/>
  <c r="K119" i="4"/>
  <c r="M119" i="4"/>
  <c r="N119" i="4"/>
  <c r="L119" i="4"/>
  <c r="N115" i="4"/>
  <c r="C115" i="4"/>
  <c r="K115" i="4"/>
  <c r="L115" i="4"/>
  <c r="M115" i="4"/>
  <c r="L117" i="4"/>
  <c r="N117" i="4"/>
  <c r="M117" i="4"/>
  <c r="C117" i="4"/>
  <c r="K117" i="4"/>
  <c r="C118" i="4"/>
  <c r="M118" i="4"/>
  <c r="L118" i="4"/>
  <c r="N118" i="4"/>
  <c r="K118" i="4"/>
  <c r="M121" i="4"/>
  <c r="N121" i="4"/>
  <c r="C121" i="4"/>
  <c r="K121" i="4"/>
  <c r="L121" i="4"/>
  <c r="L122" i="4"/>
  <c r="M122" i="4"/>
  <c r="N122" i="4"/>
  <c r="C122" i="4"/>
  <c r="K122" i="4"/>
  <c r="N124" i="4"/>
  <c r="C124" i="4"/>
  <c r="K124" i="4"/>
  <c r="L124" i="4"/>
  <c r="M124" i="4"/>
  <c r="N120" i="4"/>
  <c r="C120" i="4"/>
  <c r="K120" i="4"/>
  <c r="L120" i="4"/>
  <c r="M120" i="4"/>
  <c r="C123" i="4"/>
  <c r="K123" i="4"/>
  <c r="L123" i="4"/>
  <c r="M123" i="4"/>
  <c r="N123" i="4"/>
  <c r="M134" i="4"/>
  <c r="N134" i="4"/>
  <c r="C134" i="4"/>
  <c r="K134" i="4"/>
  <c r="L134" i="4"/>
  <c r="N133" i="4"/>
  <c r="C133" i="4"/>
  <c r="K133" i="4"/>
  <c r="L133" i="4"/>
  <c r="M133" i="4"/>
  <c r="L127" i="4"/>
  <c r="M127" i="4"/>
  <c r="N127" i="4"/>
  <c r="C127" i="4"/>
  <c r="K127" i="4"/>
  <c r="N129" i="4"/>
  <c r="C129" i="4"/>
  <c r="K129" i="4"/>
  <c r="L129" i="4"/>
  <c r="M129" i="4"/>
  <c r="M130" i="4"/>
  <c r="N130" i="4"/>
  <c r="C130" i="4"/>
  <c r="K130" i="4"/>
  <c r="L130" i="4"/>
  <c r="M126" i="4"/>
  <c r="N126" i="4"/>
  <c r="C126" i="4"/>
  <c r="K126" i="4"/>
  <c r="L126" i="4"/>
  <c r="C132" i="4"/>
  <c r="K132" i="4"/>
  <c r="L132" i="4"/>
  <c r="M132" i="4"/>
  <c r="N132" i="4"/>
  <c r="N125" i="4"/>
  <c r="C125" i="4"/>
  <c r="K125" i="4"/>
  <c r="L125" i="4"/>
  <c r="M125" i="4"/>
  <c r="L131" i="4"/>
  <c r="M131" i="4"/>
  <c r="N131" i="4"/>
  <c r="C131" i="4"/>
  <c r="K131" i="4"/>
  <c r="C128" i="4"/>
  <c r="K128" i="4"/>
  <c r="L128" i="4"/>
  <c r="M128" i="4"/>
  <c r="N128" i="4"/>
  <c r="C139" i="4"/>
  <c r="K139" i="4"/>
  <c r="L139" i="4"/>
  <c r="M139" i="4"/>
  <c r="N139" i="4"/>
  <c r="M137" i="4"/>
  <c r="N137" i="4"/>
  <c r="C137" i="4"/>
  <c r="K137" i="4"/>
  <c r="L137" i="4"/>
  <c r="L138" i="4"/>
  <c r="M138" i="4"/>
  <c r="N138" i="4"/>
  <c r="C138" i="4"/>
  <c r="K138" i="4"/>
  <c r="C135" i="4"/>
  <c r="K135" i="4"/>
  <c r="L135" i="4"/>
  <c r="M135" i="4"/>
  <c r="N135" i="4"/>
  <c r="N136" i="4"/>
  <c r="C136" i="4"/>
  <c r="K136" i="4"/>
  <c r="L136" i="4"/>
  <c r="M136" i="4"/>
  <c r="C140" i="4"/>
  <c r="K140" i="4"/>
  <c r="L140" i="4"/>
  <c r="M140" i="4"/>
  <c r="N140" i="4"/>
  <c r="N141" i="4"/>
  <c r="L141" i="4"/>
  <c r="C141" i="4"/>
  <c r="K141" i="4"/>
  <c r="M141" i="4"/>
  <c r="C144" i="4"/>
  <c r="K144" i="4"/>
  <c r="M144" i="4"/>
  <c r="L144" i="4"/>
  <c r="N144" i="4"/>
  <c r="L143" i="4"/>
  <c r="K143" i="4"/>
  <c r="M143" i="4"/>
  <c r="N143" i="4"/>
  <c r="C143" i="4"/>
  <c r="M142" i="4"/>
  <c r="K142" i="4"/>
  <c r="L142" i="4"/>
  <c r="N142" i="4"/>
  <c r="C142" i="4"/>
  <c r="C145" i="4"/>
  <c r="K145" i="4"/>
  <c r="L145" i="4"/>
  <c r="M145" i="4"/>
  <c r="N145" i="4"/>
  <c r="N146" i="4"/>
  <c r="C146" i="4"/>
  <c r="K146" i="4"/>
  <c r="L146" i="4"/>
  <c r="M146" i="4"/>
  <c r="M152" i="4"/>
  <c r="N152" i="4"/>
  <c r="C152" i="4"/>
  <c r="K152" i="4"/>
  <c r="L152" i="4"/>
  <c r="L149" i="4"/>
  <c r="M149" i="4"/>
  <c r="N149" i="4"/>
  <c r="C149" i="4"/>
  <c r="K149" i="4"/>
  <c r="M148" i="4"/>
  <c r="N148" i="4"/>
  <c r="C148" i="4"/>
  <c r="K148" i="4"/>
  <c r="L148" i="4"/>
  <c r="L153" i="4"/>
  <c r="M153" i="4"/>
  <c r="N153" i="4"/>
  <c r="C153" i="4"/>
  <c r="K153" i="4"/>
  <c r="N151" i="4"/>
  <c r="C151" i="4"/>
  <c r="K151" i="4"/>
  <c r="L151" i="4"/>
  <c r="M151" i="4"/>
  <c r="C150" i="4"/>
  <c r="K150" i="4"/>
  <c r="L150" i="4"/>
  <c r="M150" i="4"/>
  <c r="N150" i="4"/>
  <c r="N147" i="4"/>
  <c r="C147" i="4"/>
  <c r="K147" i="4"/>
  <c r="L147" i="4"/>
  <c r="M147" i="4"/>
  <c r="C165" i="4"/>
  <c r="K165" i="4"/>
  <c r="N165" i="4"/>
  <c r="L165" i="4"/>
  <c r="M165" i="4"/>
  <c r="L168" i="4"/>
  <c r="K168" i="4"/>
  <c r="M168" i="4"/>
  <c r="N168" i="4"/>
  <c r="C168" i="4"/>
  <c r="C161" i="4"/>
  <c r="K161" i="4"/>
  <c r="N161" i="4"/>
  <c r="L161" i="4"/>
  <c r="M161" i="4"/>
  <c r="N158" i="4"/>
  <c r="C158" i="4"/>
  <c r="K158" i="4"/>
  <c r="L158" i="4"/>
  <c r="M158" i="4"/>
  <c r="C157" i="4"/>
  <c r="K157" i="4"/>
  <c r="L157" i="4"/>
  <c r="M157" i="4"/>
  <c r="N157" i="4"/>
  <c r="L160" i="4"/>
  <c r="K160" i="4"/>
  <c r="M160" i="4"/>
  <c r="N160" i="4"/>
  <c r="C160" i="4"/>
  <c r="M155" i="4"/>
  <c r="N155" i="4"/>
  <c r="C155" i="4"/>
  <c r="K155" i="4"/>
  <c r="L155" i="4"/>
  <c r="M167" i="4"/>
  <c r="L167" i="4"/>
  <c r="N167" i="4"/>
  <c r="C167" i="4"/>
  <c r="K167" i="4"/>
  <c r="L156" i="4"/>
  <c r="C156" i="4"/>
  <c r="M156" i="4"/>
  <c r="N156" i="4"/>
  <c r="K156" i="4"/>
  <c r="N154" i="4"/>
  <c r="C154" i="4"/>
  <c r="K154" i="4"/>
  <c r="L154" i="4"/>
  <c r="M154" i="4"/>
  <c r="N166" i="4"/>
  <c r="M166" i="4"/>
  <c r="C166" i="4"/>
  <c r="K166" i="4"/>
  <c r="L166" i="4"/>
  <c r="M163" i="4"/>
  <c r="L163" i="4"/>
  <c r="N163" i="4"/>
  <c r="C163" i="4"/>
  <c r="K163" i="4"/>
  <c r="C169" i="4"/>
  <c r="K169" i="4"/>
  <c r="N169" i="4"/>
  <c r="L169" i="4"/>
  <c r="M169" i="4"/>
  <c r="L164" i="4"/>
  <c r="M164" i="4"/>
  <c r="K164" i="4"/>
  <c r="N164" i="4"/>
  <c r="C164" i="4"/>
  <c r="N162" i="4"/>
  <c r="C162" i="4"/>
  <c r="K162" i="4"/>
  <c r="L162" i="4"/>
  <c r="M162" i="4"/>
  <c r="M159" i="4"/>
  <c r="L159" i="4"/>
  <c r="N159" i="4"/>
  <c r="C159" i="4"/>
  <c r="K159" i="4"/>
  <c r="M179" i="4"/>
  <c r="N179" i="4"/>
  <c r="K179" i="4"/>
  <c r="L179" i="4"/>
  <c r="C179" i="4"/>
  <c r="N170" i="4"/>
  <c r="C170" i="4"/>
  <c r="K170" i="4"/>
  <c r="L170" i="4"/>
  <c r="M170" i="4"/>
  <c r="M171" i="4"/>
  <c r="N171" i="4"/>
  <c r="C171" i="4"/>
  <c r="K171" i="4"/>
  <c r="L171" i="4"/>
  <c r="K181" i="4"/>
  <c r="L181" i="4"/>
  <c r="N181" i="4"/>
  <c r="C181" i="4"/>
  <c r="M181" i="4"/>
  <c r="L172" i="4"/>
  <c r="M172" i="4"/>
  <c r="N172" i="4"/>
  <c r="C172" i="4"/>
  <c r="K172" i="4"/>
  <c r="M175" i="4"/>
  <c r="N175" i="4"/>
  <c r="C175" i="4"/>
  <c r="K175" i="4"/>
  <c r="L175" i="4"/>
  <c r="C178" i="4"/>
  <c r="K178" i="4"/>
  <c r="L178" i="4"/>
  <c r="M178" i="4"/>
  <c r="N178" i="4"/>
  <c r="C177" i="4"/>
  <c r="K177" i="4"/>
  <c r="L177" i="4"/>
  <c r="N177" i="4"/>
  <c r="M177" i="4"/>
  <c r="N184" i="4"/>
  <c r="M184" i="4"/>
  <c r="C184" i="4"/>
  <c r="K184" i="4"/>
  <c r="L184" i="4"/>
  <c r="L180" i="4"/>
  <c r="M180" i="4"/>
  <c r="C180" i="4"/>
  <c r="K180" i="4"/>
  <c r="N180" i="4"/>
  <c r="C182" i="4"/>
  <c r="K182" i="4"/>
  <c r="M182" i="4"/>
  <c r="N182" i="4"/>
  <c r="L182" i="4"/>
  <c r="L176" i="4"/>
  <c r="N176" i="4"/>
  <c r="M176" i="4"/>
  <c r="C176" i="4"/>
  <c r="K176" i="4"/>
  <c r="M183" i="4"/>
  <c r="N183" i="4"/>
  <c r="C183" i="4"/>
  <c r="L183" i="4"/>
  <c r="K183" i="4"/>
  <c r="N174" i="4"/>
  <c r="C174" i="4"/>
  <c r="K174" i="4"/>
  <c r="L174" i="4"/>
  <c r="M174" i="4"/>
  <c r="C173" i="4"/>
  <c r="K173" i="4"/>
  <c r="L173" i="4"/>
  <c r="M173" i="4"/>
  <c r="N173" i="4"/>
  <c r="N193" i="4"/>
  <c r="L193" i="4"/>
  <c r="C193" i="4"/>
  <c r="K193" i="4"/>
  <c r="M193" i="4"/>
  <c r="M186" i="4"/>
  <c r="C186" i="4"/>
  <c r="K186" i="4"/>
  <c r="L186" i="4"/>
  <c r="N186" i="4"/>
  <c r="M190" i="4"/>
  <c r="C190" i="4"/>
  <c r="K190" i="4"/>
  <c r="N190" i="4"/>
  <c r="L190" i="4"/>
  <c r="C202" i="4"/>
  <c r="K202" i="4"/>
  <c r="M202" i="4"/>
  <c r="L202" i="4"/>
  <c r="N202" i="4"/>
  <c r="C188" i="4"/>
  <c r="K188" i="4"/>
  <c r="M188" i="4"/>
  <c r="N188" i="4"/>
  <c r="L188" i="4"/>
  <c r="L199" i="4"/>
  <c r="N199" i="4"/>
  <c r="M199" i="4"/>
  <c r="C199" i="4"/>
  <c r="K199" i="4"/>
  <c r="N197" i="4"/>
  <c r="L197" i="4"/>
  <c r="C197" i="4"/>
  <c r="K197" i="4"/>
  <c r="M197" i="4"/>
  <c r="N189" i="4"/>
  <c r="L189" i="4"/>
  <c r="K189" i="4"/>
  <c r="C189" i="4"/>
  <c r="M189" i="4"/>
  <c r="M208" i="4"/>
  <c r="L208" i="4"/>
  <c r="K208" i="4"/>
  <c r="C208" i="4"/>
  <c r="N208" i="4"/>
  <c r="C200" i="4"/>
  <c r="K200" i="4"/>
  <c r="M200" i="4"/>
  <c r="L200" i="4"/>
  <c r="N200" i="4"/>
  <c r="M198" i="4"/>
  <c r="C198" i="4"/>
  <c r="K198" i="4"/>
  <c r="N198" i="4"/>
  <c r="L198" i="4"/>
  <c r="L195" i="4"/>
  <c r="N195" i="4"/>
  <c r="C195" i="4"/>
  <c r="K195" i="4"/>
  <c r="M195" i="4"/>
  <c r="N185" i="4"/>
  <c r="L185" i="4"/>
  <c r="M185" i="4"/>
  <c r="K185" i="4"/>
  <c r="C185" i="4"/>
  <c r="L205" i="4"/>
  <c r="K205" i="4"/>
  <c r="N205" i="4"/>
  <c r="M205" i="4"/>
  <c r="C205" i="4"/>
  <c r="M204" i="4"/>
  <c r="L204" i="4"/>
  <c r="C204" i="4"/>
  <c r="N204" i="4"/>
  <c r="K204" i="4"/>
  <c r="C196" i="4"/>
  <c r="K196" i="4"/>
  <c r="M196" i="4"/>
  <c r="L196" i="4"/>
  <c r="N196" i="4"/>
  <c r="N207" i="4"/>
  <c r="M207" i="4"/>
  <c r="K207" i="4"/>
  <c r="L207" i="4"/>
  <c r="C207" i="4"/>
  <c r="L191" i="4"/>
  <c r="N191" i="4"/>
  <c r="C191" i="4"/>
  <c r="K191" i="4"/>
  <c r="M191" i="4"/>
  <c r="L201" i="4"/>
  <c r="C201" i="4"/>
  <c r="K201" i="4"/>
  <c r="M201" i="4"/>
  <c r="N201" i="4"/>
  <c r="M194" i="4"/>
  <c r="C194" i="4"/>
  <c r="K194" i="4"/>
  <c r="N194" i="4"/>
  <c r="L194" i="4"/>
  <c r="C206" i="4"/>
  <c r="K206" i="4"/>
  <c r="M206" i="4"/>
  <c r="L206" i="4"/>
  <c r="N206" i="4"/>
  <c r="C192" i="4"/>
  <c r="K192" i="4"/>
  <c r="M192" i="4"/>
  <c r="L192" i="4"/>
  <c r="N192" i="4"/>
  <c r="N203" i="4"/>
  <c r="K203" i="4"/>
  <c r="M203" i="4"/>
  <c r="L203" i="4"/>
  <c r="C203" i="4"/>
  <c r="L187" i="4"/>
  <c r="N187" i="4"/>
  <c r="C187" i="4"/>
  <c r="K187" i="4"/>
  <c r="M187" i="4"/>
  <c r="L211" i="4"/>
  <c r="N211" i="4"/>
  <c r="M211" i="4"/>
  <c r="C211" i="4"/>
  <c r="K211" i="4"/>
  <c r="N213" i="4"/>
  <c r="C213" i="4"/>
  <c r="L213" i="4"/>
  <c r="M213" i="4"/>
  <c r="K213" i="4"/>
  <c r="N209" i="4"/>
  <c r="C209" i="4"/>
  <c r="K209" i="4"/>
  <c r="L209" i="4"/>
  <c r="M209" i="4"/>
  <c r="M210" i="4"/>
  <c r="C210" i="4"/>
  <c r="N210" i="4"/>
  <c r="L210" i="4"/>
  <c r="K210" i="4"/>
  <c r="C212" i="4"/>
  <c r="K212" i="4"/>
  <c r="M212" i="4"/>
  <c r="L212" i="4"/>
  <c r="N212" i="4"/>
  <c r="L216" i="4"/>
  <c r="M216" i="4"/>
  <c r="C216" i="4"/>
  <c r="K216" i="4"/>
  <c r="N216" i="4"/>
  <c r="N218" i="4"/>
  <c r="L218" i="4"/>
  <c r="C218" i="4"/>
  <c r="M218" i="4"/>
  <c r="K218" i="4"/>
  <c r="C217" i="4"/>
  <c r="K217" i="4"/>
  <c r="M217" i="4"/>
  <c r="L217" i="4"/>
  <c r="N217" i="4"/>
  <c r="M215" i="4"/>
  <c r="N215" i="4"/>
  <c r="K215" i="4"/>
  <c r="L215" i="4"/>
  <c r="C215" i="4"/>
  <c r="N214" i="4"/>
  <c r="C214" i="4"/>
  <c r="K214" i="4"/>
  <c r="M214" i="4"/>
  <c r="L214" i="4"/>
  <c r="C222" i="4"/>
  <c r="K222" i="4"/>
  <c r="L222" i="4"/>
  <c r="M222" i="4"/>
  <c r="N222" i="4"/>
  <c r="N219" i="4"/>
  <c r="C219" i="4"/>
  <c r="K219" i="4"/>
  <c r="L219" i="4"/>
  <c r="M219" i="4"/>
  <c r="M220" i="4"/>
  <c r="L220" i="4"/>
  <c r="N220" i="4"/>
  <c r="C220" i="4"/>
  <c r="K220" i="4"/>
  <c r="L221" i="4"/>
  <c r="K221" i="4"/>
  <c r="M221" i="4"/>
  <c r="C221" i="4"/>
  <c r="N221" i="4"/>
  <c r="N223" i="4"/>
  <c r="C223" i="4"/>
  <c r="K223" i="4"/>
  <c r="L223" i="4"/>
  <c r="M223" i="4"/>
  <c r="N240" i="4"/>
  <c r="M240" i="4"/>
  <c r="C240" i="4"/>
  <c r="K240" i="4"/>
  <c r="L240" i="4"/>
  <c r="C231" i="4"/>
  <c r="K231" i="4"/>
  <c r="L231" i="4"/>
  <c r="M231" i="4"/>
  <c r="N231" i="4"/>
  <c r="N236" i="4"/>
  <c r="C236" i="4"/>
  <c r="K236" i="4"/>
  <c r="L236" i="4"/>
  <c r="M236" i="4"/>
  <c r="M225" i="4"/>
  <c r="N225" i="4"/>
  <c r="C225" i="4"/>
  <c r="K225" i="4"/>
  <c r="L225" i="4"/>
  <c r="M229" i="4"/>
  <c r="L229" i="4"/>
  <c r="N229" i="4"/>
  <c r="C229" i="4"/>
  <c r="K229" i="4"/>
  <c r="C227" i="4"/>
  <c r="K227" i="4"/>
  <c r="L227" i="4"/>
  <c r="M227" i="4"/>
  <c r="N227" i="4"/>
  <c r="N232" i="4"/>
  <c r="C232" i="4"/>
  <c r="K232" i="4"/>
  <c r="L232" i="4"/>
  <c r="M232" i="4"/>
  <c r="L230" i="4"/>
  <c r="K230" i="4"/>
  <c r="M230" i="4"/>
  <c r="N230" i="4"/>
  <c r="C230" i="4"/>
  <c r="N228" i="4"/>
  <c r="M228" i="4"/>
  <c r="C228" i="4"/>
  <c r="K228" i="4"/>
  <c r="L228" i="4"/>
  <c r="L242" i="4"/>
  <c r="C242" i="4"/>
  <c r="M242" i="4"/>
  <c r="N242" i="4"/>
  <c r="K242" i="4"/>
  <c r="N224" i="4"/>
  <c r="C224" i="4"/>
  <c r="K224" i="4"/>
  <c r="L224" i="4"/>
  <c r="M224" i="4"/>
  <c r="L226" i="4"/>
  <c r="K226" i="4"/>
  <c r="M226" i="4"/>
  <c r="N226" i="4"/>
  <c r="C226" i="4"/>
  <c r="C239" i="4"/>
  <c r="K239" i="4"/>
  <c r="N239" i="4"/>
  <c r="L239" i="4"/>
  <c r="M239" i="4"/>
  <c r="M237" i="4"/>
  <c r="N237" i="4"/>
  <c r="C237" i="4"/>
  <c r="K237" i="4"/>
  <c r="L237" i="4"/>
  <c r="L238" i="4"/>
  <c r="M238" i="4"/>
  <c r="K238" i="4"/>
  <c r="N238" i="4"/>
  <c r="C238" i="4"/>
  <c r="C243" i="4"/>
  <c r="K243" i="4"/>
  <c r="L243" i="4"/>
  <c r="M243" i="4"/>
  <c r="N243" i="4"/>
  <c r="C235" i="4"/>
  <c r="K235" i="4"/>
  <c r="L235" i="4"/>
  <c r="M235" i="4"/>
  <c r="N235" i="4"/>
  <c r="M241" i="4"/>
  <c r="N241" i="4"/>
  <c r="C241" i="4"/>
  <c r="K241" i="4"/>
  <c r="L241" i="4"/>
  <c r="M233" i="4"/>
  <c r="N233" i="4"/>
  <c r="C233" i="4"/>
  <c r="K233" i="4"/>
  <c r="L233" i="4"/>
  <c r="L234" i="4"/>
  <c r="C234" i="4"/>
  <c r="M234" i="4"/>
  <c r="K234" i="4"/>
  <c r="N234" i="4"/>
  <c r="M245" i="4"/>
  <c r="N245" i="4"/>
  <c r="C245" i="4"/>
  <c r="K245" i="4"/>
  <c r="L245" i="4"/>
  <c r="N248" i="4"/>
  <c r="C248" i="4"/>
  <c r="K248" i="4"/>
  <c r="L248" i="4"/>
  <c r="M248" i="4"/>
  <c r="L246" i="4"/>
  <c r="M246" i="4"/>
  <c r="N246" i="4"/>
  <c r="C246" i="4"/>
  <c r="K246" i="4"/>
  <c r="N244" i="4"/>
  <c r="C244" i="4"/>
  <c r="K244" i="4"/>
  <c r="L244" i="4"/>
  <c r="M244" i="4"/>
  <c r="C247" i="4"/>
  <c r="K247" i="4"/>
  <c r="L247" i="4"/>
  <c r="M247" i="4"/>
  <c r="N247" i="4"/>
  <c r="N253" i="4"/>
  <c r="C253" i="4"/>
  <c r="K253" i="4"/>
  <c r="L253" i="4"/>
  <c r="M253" i="4"/>
  <c r="M250" i="4"/>
  <c r="N250" i="4"/>
  <c r="C250" i="4"/>
  <c r="K250" i="4"/>
  <c r="L250" i="4"/>
  <c r="L251" i="4"/>
  <c r="M251" i="4"/>
  <c r="N251" i="4"/>
  <c r="C251" i="4"/>
  <c r="K251" i="4"/>
  <c r="N249" i="4"/>
  <c r="C249" i="4"/>
  <c r="K249" i="4"/>
  <c r="L249" i="4"/>
  <c r="M249" i="4"/>
  <c r="C252" i="4"/>
  <c r="K252" i="4"/>
  <c r="L252" i="4"/>
  <c r="M252" i="4"/>
  <c r="N252" i="4"/>
  <c r="M255" i="4"/>
  <c r="N255" i="4"/>
  <c r="C255" i="4"/>
  <c r="K255" i="4"/>
  <c r="L255" i="4"/>
  <c r="N254" i="4"/>
  <c r="C254" i="4"/>
  <c r="K254" i="4"/>
  <c r="L254" i="4"/>
  <c r="M254" i="4"/>
  <c r="C257" i="4"/>
  <c r="L257" i="4"/>
  <c r="M257" i="4"/>
  <c r="N257" i="4"/>
  <c r="K257" i="4"/>
  <c r="L256" i="4"/>
  <c r="M256" i="4"/>
  <c r="N256" i="4"/>
  <c r="C256" i="4"/>
  <c r="K256" i="4"/>
  <c r="M259" i="4"/>
  <c r="C259" i="4"/>
  <c r="N259" i="4"/>
  <c r="K259" i="4"/>
  <c r="L259" i="4"/>
  <c r="L260" i="4"/>
  <c r="N260" i="4"/>
  <c r="M260" i="4"/>
  <c r="C260" i="4"/>
  <c r="K260" i="4"/>
  <c r="N262" i="4"/>
  <c r="L262" i="4"/>
  <c r="C262" i="4"/>
  <c r="K262" i="4"/>
  <c r="M262" i="4"/>
  <c r="M263" i="4"/>
  <c r="K263" i="4"/>
  <c r="N263" i="4"/>
  <c r="C263" i="4"/>
  <c r="L263" i="4"/>
  <c r="C261" i="4"/>
  <c r="K261" i="4"/>
  <c r="L261" i="4"/>
  <c r="M261" i="4"/>
  <c r="N261" i="4"/>
  <c r="N258" i="4"/>
  <c r="C258" i="4"/>
  <c r="K258" i="4"/>
  <c r="L258" i="4"/>
  <c r="M258" i="4"/>
  <c r="N268" i="4"/>
  <c r="C268" i="4"/>
  <c r="K268" i="4"/>
  <c r="M268" i="4"/>
  <c r="L268" i="4"/>
  <c r="C267" i="4"/>
  <c r="K267" i="4"/>
  <c r="L267" i="4"/>
  <c r="M267" i="4"/>
  <c r="N267" i="4"/>
  <c r="M265" i="4"/>
  <c r="N265" i="4"/>
  <c r="C265" i="4"/>
  <c r="K265" i="4"/>
  <c r="L265" i="4"/>
  <c r="N264" i="4"/>
  <c r="C264" i="4"/>
  <c r="K264" i="4"/>
  <c r="L264" i="4"/>
  <c r="M264" i="4"/>
  <c r="L266" i="4"/>
  <c r="M266" i="4"/>
  <c r="C266" i="4"/>
  <c r="N266" i="4"/>
  <c r="K266" i="4"/>
  <c r="C272" i="4"/>
  <c r="K272" i="4"/>
  <c r="L272" i="4"/>
  <c r="N272" i="4"/>
  <c r="M272" i="4"/>
  <c r="N273" i="4"/>
  <c r="C273" i="4"/>
  <c r="K273" i="4"/>
  <c r="L273" i="4"/>
  <c r="M273" i="4"/>
  <c r="M270" i="4"/>
  <c r="N270" i="4"/>
  <c r="L270" i="4"/>
  <c r="C270" i="4"/>
  <c r="K270" i="4"/>
  <c r="N269" i="4"/>
  <c r="C269" i="4"/>
  <c r="K269" i="4"/>
  <c r="L269" i="4"/>
  <c r="M269" i="4"/>
  <c r="L271" i="4"/>
  <c r="M271" i="4"/>
  <c r="K271" i="4"/>
  <c r="N271" i="4"/>
  <c r="C271" i="4"/>
  <c r="C277" i="4"/>
  <c r="K277" i="4"/>
  <c r="N277" i="4"/>
  <c r="L277" i="4"/>
  <c r="M277" i="4"/>
  <c r="N278" i="4"/>
  <c r="K278" i="4"/>
  <c r="M278" i="4"/>
  <c r="C278" i="4"/>
  <c r="L278" i="4"/>
  <c r="N274" i="4"/>
  <c r="C274" i="4"/>
  <c r="K274" i="4"/>
  <c r="M274" i="4"/>
  <c r="L274" i="4"/>
  <c r="L276" i="4"/>
  <c r="K276" i="4"/>
  <c r="M276" i="4"/>
  <c r="N276" i="4"/>
  <c r="C276" i="4"/>
  <c r="M275" i="4"/>
  <c r="N275" i="4"/>
  <c r="L275" i="4"/>
  <c r="C275" i="4"/>
  <c r="K275" i="4"/>
  <c r="C282" i="4"/>
  <c r="K282" i="4"/>
  <c r="M282" i="4"/>
  <c r="N282" i="4"/>
  <c r="L282" i="4"/>
  <c r="N283" i="4"/>
  <c r="C283" i="4"/>
  <c r="K283" i="4"/>
  <c r="L283" i="4"/>
  <c r="M283" i="4"/>
  <c r="M280" i="4"/>
  <c r="K280" i="4"/>
  <c r="L280" i="4"/>
  <c r="N280" i="4"/>
  <c r="C280" i="4"/>
  <c r="L281" i="4"/>
  <c r="K281" i="4"/>
  <c r="M281" i="4"/>
  <c r="N281" i="4"/>
  <c r="C281" i="4"/>
  <c r="N279" i="4"/>
  <c r="L279" i="4"/>
  <c r="C279" i="4"/>
  <c r="K279" i="4"/>
  <c r="M279" i="4"/>
  <c r="N288" i="4"/>
  <c r="K288" i="4"/>
  <c r="C288" i="4"/>
  <c r="L288" i="4"/>
  <c r="M288" i="4"/>
  <c r="N284" i="4"/>
  <c r="C284" i="4"/>
  <c r="K284" i="4"/>
  <c r="L284" i="4"/>
  <c r="M284" i="4"/>
  <c r="L286" i="4"/>
  <c r="N286" i="4"/>
  <c r="M286" i="4"/>
  <c r="C286" i="4"/>
  <c r="K286" i="4"/>
  <c r="M285" i="4"/>
  <c r="C285" i="4"/>
  <c r="N285" i="4"/>
  <c r="K285" i="4"/>
  <c r="L285" i="4"/>
  <c r="C287" i="4"/>
  <c r="K287" i="4"/>
  <c r="M287" i="4"/>
  <c r="L287" i="4"/>
  <c r="N287" i="4"/>
  <c r="M290" i="4"/>
  <c r="N290" i="4"/>
  <c r="C290" i="4"/>
  <c r="K290" i="4"/>
  <c r="L290" i="4"/>
  <c r="L291" i="4"/>
  <c r="M291" i="4"/>
  <c r="N291" i="4"/>
  <c r="C291" i="4"/>
  <c r="K291" i="4"/>
  <c r="N293" i="4"/>
  <c r="C293" i="4"/>
  <c r="K293" i="4"/>
  <c r="L293" i="4"/>
  <c r="M293" i="4"/>
  <c r="N289" i="4"/>
  <c r="C289" i="4"/>
  <c r="K289" i="4"/>
  <c r="L289" i="4"/>
  <c r="M289" i="4"/>
  <c r="C292" i="4"/>
  <c r="K292" i="4"/>
  <c r="L292" i="4"/>
  <c r="M292" i="4"/>
  <c r="N292" i="4"/>
  <c r="M295" i="4"/>
  <c r="N295" i="4"/>
  <c r="C295" i="4"/>
  <c r="K295" i="4"/>
  <c r="L295" i="4"/>
  <c r="N294" i="4"/>
  <c r="C294" i="4"/>
  <c r="K294" i="4"/>
  <c r="L294" i="4"/>
  <c r="M294" i="4"/>
  <c r="C297" i="4"/>
  <c r="L297" i="4"/>
  <c r="M297" i="4"/>
  <c r="N297" i="4"/>
  <c r="K297" i="4"/>
  <c r="L296" i="4"/>
  <c r="M296" i="4"/>
  <c r="N296" i="4"/>
  <c r="C296" i="4"/>
  <c r="K296" i="4"/>
  <c r="N298" i="4"/>
  <c r="C298" i="4"/>
  <c r="K298" i="4"/>
  <c r="L298" i="4"/>
  <c r="M298" i="4"/>
  <c r="C301" i="4"/>
  <c r="K301" i="4"/>
  <c r="L301" i="4"/>
  <c r="M301" i="4"/>
  <c r="N301" i="4"/>
  <c r="M299" i="4"/>
  <c r="N299" i="4"/>
  <c r="C299" i="4"/>
  <c r="K299" i="4"/>
  <c r="L299" i="4"/>
  <c r="L300" i="4"/>
  <c r="M300" i="4"/>
  <c r="N300" i="4"/>
  <c r="C300" i="4"/>
  <c r="K300" i="4"/>
  <c r="N302" i="4"/>
  <c r="C302" i="4"/>
  <c r="K302" i="4"/>
  <c r="M302" i="4"/>
  <c r="L302" i="4"/>
  <c r="L305" i="4"/>
  <c r="M305" i="4"/>
  <c r="N305" i="4"/>
  <c r="C305" i="4"/>
  <c r="K305" i="4"/>
  <c r="M304" i="4"/>
  <c r="K304" i="4"/>
  <c r="N304" i="4"/>
  <c r="C304" i="4"/>
  <c r="L304" i="4"/>
  <c r="N307" i="4"/>
  <c r="C307" i="4"/>
  <c r="L307" i="4"/>
  <c r="M307" i="4"/>
  <c r="K307" i="4"/>
  <c r="C306" i="4"/>
  <c r="K306" i="4"/>
  <c r="L306" i="4"/>
  <c r="M306" i="4"/>
  <c r="N306" i="4"/>
  <c r="N303" i="4"/>
  <c r="L303" i="4"/>
  <c r="M303" i="4"/>
  <c r="C303" i="4"/>
  <c r="K303" i="4"/>
  <c r="C311" i="4"/>
  <c r="K311" i="4"/>
  <c r="M311" i="4"/>
  <c r="L311" i="4"/>
  <c r="N311" i="4"/>
  <c r="M309" i="4"/>
  <c r="K309" i="4"/>
  <c r="L309" i="4"/>
  <c r="N309" i="4"/>
  <c r="C309" i="4"/>
  <c r="N312" i="4"/>
  <c r="L312" i="4"/>
  <c r="C312" i="4"/>
  <c r="K312" i="4"/>
  <c r="M312" i="4"/>
  <c r="L310" i="4"/>
  <c r="K310" i="4"/>
  <c r="M310" i="4"/>
  <c r="N310" i="4"/>
  <c r="C310" i="4"/>
  <c r="N308" i="4"/>
  <c r="M308" i="4"/>
  <c r="C308" i="4"/>
  <c r="K308" i="4"/>
  <c r="L308" i="4"/>
  <c r="N315" i="4"/>
  <c r="C315" i="4"/>
  <c r="K315" i="4"/>
  <c r="L315" i="4"/>
  <c r="M315" i="4"/>
  <c r="L316" i="4"/>
  <c r="M316" i="4"/>
  <c r="N316" i="4"/>
  <c r="C316" i="4"/>
  <c r="K316" i="4"/>
  <c r="C314" i="4"/>
  <c r="K314" i="4"/>
  <c r="L314" i="4"/>
  <c r="M314" i="4"/>
  <c r="N314" i="4"/>
  <c r="C317" i="4"/>
  <c r="L317" i="4"/>
  <c r="M317" i="4"/>
  <c r="N317" i="4"/>
  <c r="K317" i="4"/>
  <c r="L313" i="4"/>
  <c r="C313" i="4"/>
  <c r="M313" i="4"/>
  <c r="N313" i="4"/>
  <c r="K313" i="4"/>
  <c r="C321" i="4"/>
  <c r="K321" i="4"/>
  <c r="L321" i="4"/>
  <c r="N321" i="4"/>
  <c r="M321" i="4"/>
  <c r="M319" i="4"/>
  <c r="N319" i="4"/>
  <c r="C319" i="4"/>
  <c r="K319" i="4"/>
  <c r="L319" i="4"/>
  <c r="N322" i="4"/>
  <c r="C322" i="4"/>
  <c r="K322" i="4"/>
  <c r="M322" i="4"/>
  <c r="L322" i="4"/>
  <c r="L320" i="4"/>
  <c r="M320" i="4"/>
  <c r="C320" i="4"/>
  <c r="N320" i="4"/>
  <c r="K320" i="4"/>
  <c r="N318" i="4"/>
  <c r="M318" i="4"/>
  <c r="C318" i="4"/>
  <c r="K318" i="4"/>
  <c r="L318" i="4"/>
  <c r="K351" i="4"/>
  <c r="N351" i="4"/>
  <c r="C326" i="4"/>
  <c r="K326" i="4"/>
  <c r="L326" i="4"/>
  <c r="N326" i="4"/>
  <c r="M326" i="4"/>
  <c r="N323" i="4"/>
  <c r="C323" i="4"/>
  <c r="K323" i="4"/>
  <c r="M323" i="4"/>
  <c r="L323" i="4"/>
  <c r="M324" i="4"/>
  <c r="N324" i="4"/>
  <c r="C324" i="4"/>
  <c r="K324" i="4"/>
  <c r="L324" i="4"/>
  <c r="L325" i="4"/>
  <c r="M325" i="4"/>
  <c r="C325" i="4"/>
  <c r="N325" i="4"/>
  <c r="K325" i="4"/>
  <c r="M328" i="4"/>
  <c r="N328" i="4"/>
  <c r="L328" i="4"/>
  <c r="C328" i="4"/>
  <c r="K328" i="4"/>
  <c r="N331" i="4"/>
  <c r="M331" i="4"/>
  <c r="C331" i="4"/>
  <c r="K331" i="4"/>
  <c r="L331" i="4"/>
  <c r="C330" i="4"/>
  <c r="K330" i="4"/>
  <c r="N330" i="4"/>
  <c r="L330" i="4"/>
  <c r="M330" i="4"/>
  <c r="N327" i="4"/>
  <c r="M327" i="4"/>
  <c r="C327" i="4"/>
  <c r="K327" i="4"/>
  <c r="L327" i="4"/>
  <c r="L329" i="4"/>
  <c r="M329" i="4"/>
  <c r="K329" i="4"/>
  <c r="N329" i="4"/>
  <c r="C329" i="4"/>
  <c r="M333" i="4"/>
  <c r="C333" i="4"/>
  <c r="N333" i="4"/>
  <c r="K333" i="4"/>
  <c r="L333" i="4"/>
  <c r="N332" i="4"/>
  <c r="C332" i="4"/>
  <c r="K332" i="4"/>
  <c r="L332" i="4"/>
  <c r="M332" i="4"/>
  <c r="F369" i="4"/>
  <c r="F368" i="4" s="1"/>
  <c r="L368" i="4"/>
  <c r="N368" i="4"/>
  <c r="K368" i="4"/>
  <c r="M368" i="4"/>
  <c r="M338" i="4"/>
  <c r="C338" i="4"/>
  <c r="K338" i="4"/>
  <c r="N338" i="4"/>
  <c r="K358" i="4"/>
  <c r="M358" i="4"/>
  <c r="L358" i="4"/>
  <c r="C358" i="4"/>
  <c r="N358" i="4"/>
  <c r="N365" i="4"/>
  <c r="C365" i="4"/>
  <c r="K365" i="4"/>
  <c r="M365" i="4"/>
  <c r="K354" i="4"/>
  <c r="N354" i="4"/>
  <c r="M354" i="4"/>
  <c r="C354" i="4"/>
  <c r="L354" i="4"/>
  <c r="K356" i="4"/>
  <c r="C356" i="4"/>
  <c r="N356" i="4"/>
  <c r="M356" i="4"/>
  <c r="N367" i="4"/>
  <c r="M367" i="4"/>
  <c r="K367" i="4"/>
  <c r="C367" i="4"/>
  <c r="L365" i="2"/>
  <c r="J366" i="3" s="1"/>
  <c r="L366" i="4" s="1"/>
  <c r="L346" i="2"/>
  <c r="J347" i="3" s="1"/>
  <c r="L347" i="4" s="1"/>
  <c r="K350" i="4"/>
  <c r="M350" i="4"/>
  <c r="C350" i="4"/>
  <c r="N350" i="4"/>
  <c r="N355" i="4"/>
  <c r="C355" i="4"/>
  <c r="K355" i="4"/>
  <c r="M355" i="4"/>
  <c r="K348" i="4"/>
  <c r="N348" i="4"/>
  <c r="M348" i="4"/>
  <c r="C348" i="4"/>
  <c r="K344" i="4"/>
  <c r="N344" i="4"/>
  <c r="C344" i="4"/>
  <c r="L344" i="4"/>
  <c r="M344" i="4"/>
  <c r="N353" i="4"/>
  <c r="M353" i="4"/>
  <c r="C353" i="4"/>
  <c r="K353" i="4"/>
  <c r="N361" i="4"/>
  <c r="C361" i="4"/>
  <c r="K361" i="4"/>
  <c r="M361" i="4"/>
  <c r="K357" i="4"/>
  <c r="N357" i="4"/>
  <c r="M357" i="4"/>
  <c r="C357" i="4"/>
  <c r="L337" i="4"/>
  <c r="N337" i="4"/>
  <c r="M337" i="4"/>
  <c r="K337" i="4"/>
  <c r="C337" i="4"/>
  <c r="L360" i="2"/>
  <c r="J361" i="3" s="1"/>
  <c r="L361" i="4" s="1"/>
  <c r="M341" i="4"/>
  <c r="L341" i="4"/>
  <c r="K341" i="4"/>
  <c r="C341" i="4"/>
  <c r="N341" i="4"/>
  <c r="M343" i="4"/>
  <c r="C343" i="4"/>
  <c r="K343" i="4"/>
  <c r="N343" i="4"/>
  <c r="L343" i="4"/>
  <c r="L363" i="4"/>
  <c r="M363" i="4"/>
  <c r="K363" i="4"/>
  <c r="C363" i="4"/>
  <c r="N363" i="4"/>
  <c r="K362" i="4"/>
  <c r="M362" i="4"/>
  <c r="N362" i="4"/>
  <c r="L362" i="4"/>
  <c r="C362" i="4"/>
  <c r="N336" i="4"/>
  <c r="C336" i="4"/>
  <c r="K336" i="4"/>
  <c r="L336" i="4"/>
  <c r="M336" i="4"/>
  <c r="M339" i="4"/>
  <c r="K339" i="4"/>
  <c r="N339" i="4"/>
  <c r="C339" i="4"/>
  <c r="K359" i="4"/>
  <c r="N359" i="4"/>
  <c r="M359" i="4"/>
  <c r="C359" i="4"/>
  <c r="K352" i="4"/>
  <c r="L352" i="4"/>
  <c r="C352" i="4"/>
  <c r="N352" i="4"/>
  <c r="M352" i="4"/>
  <c r="K360" i="4"/>
  <c r="N360" i="4"/>
  <c r="C360" i="4"/>
  <c r="M360" i="4"/>
  <c r="K364" i="4"/>
  <c r="N364" i="4"/>
  <c r="M364" i="4"/>
  <c r="L364" i="4"/>
  <c r="C364" i="4"/>
  <c r="C351" i="4"/>
  <c r="L347" i="2"/>
  <c r="J348" i="3" s="1"/>
  <c r="L348" i="4" s="1"/>
  <c r="N340" i="4"/>
  <c r="K340" i="4"/>
  <c r="M340" i="4"/>
  <c r="C340" i="4"/>
  <c r="K366" i="4"/>
  <c r="N366" i="4"/>
  <c r="M366" i="4"/>
  <c r="C366" i="4"/>
  <c r="M345" i="4"/>
  <c r="K345" i="4"/>
  <c r="N345" i="4"/>
  <c r="C345" i="4"/>
  <c r="N349" i="4"/>
  <c r="K349" i="4"/>
  <c r="M349" i="4"/>
  <c r="C349" i="4"/>
  <c r="D367" i="3"/>
  <c r="E368" i="3"/>
  <c r="L342" i="4"/>
  <c r="M342" i="4"/>
  <c r="K342" i="4"/>
  <c r="N342" i="4"/>
  <c r="C342" i="4"/>
  <c r="N347" i="4"/>
  <c r="M347" i="4"/>
  <c r="K347" i="4"/>
  <c r="C347" i="4"/>
  <c r="M346" i="4"/>
  <c r="N346" i="4"/>
  <c r="C346" i="4"/>
  <c r="K346" i="4"/>
  <c r="K335" i="4"/>
  <c r="M335" i="4"/>
  <c r="L335" i="4"/>
  <c r="C335" i="4"/>
  <c r="N335" i="4"/>
  <c r="E369" i="4"/>
  <c r="C368" i="4"/>
  <c r="L359" i="2"/>
  <c r="J360" i="3" s="1"/>
  <c r="L360" i="4" s="1"/>
  <c r="L366" i="2"/>
  <c r="J367" i="3" s="1"/>
  <c r="L367" i="4" s="1"/>
  <c r="L339" i="2"/>
  <c r="J340" i="3" s="1"/>
  <c r="L340" i="4" s="1"/>
  <c r="L349" i="2"/>
  <c r="J350" i="3" s="1"/>
  <c r="L350" i="4" s="1"/>
  <c r="L354" i="2"/>
  <c r="J355" i="3" s="1"/>
  <c r="L355" i="4" s="1"/>
  <c r="L337" i="2"/>
  <c r="J338" i="3" s="1"/>
  <c r="L338" i="4" s="1"/>
  <c r="L345" i="2"/>
  <c r="J346" i="3" s="1"/>
  <c r="L346" i="4" s="1"/>
  <c r="L364" i="2"/>
  <c r="J365" i="3" s="1"/>
  <c r="L365" i="4" s="1"/>
  <c r="L352" i="2"/>
  <c r="J353" i="3" s="1"/>
  <c r="L353" i="4" s="1"/>
  <c r="L350" i="2"/>
  <c r="J351" i="3" s="1"/>
  <c r="L351" i="4" s="1"/>
  <c r="L356" i="2"/>
  <c r="J357" i="3" s="1"/>
  <c r="L357" i="4" s="1"/>
  <c r="N334" i="4"/>
  <c r="C334" i="4"/>
  <c r="K334" i="4"/>
  <c r="L334" i="4"/>
  <c r="M334" i="4"/>
  <c r="G4" i="3"/>
  <c r="G3" i="3" s="1"/>
  <c r="H3" i="3" s="1"/>
  <c r="H363" i="3"/>
  <c r="L358" i="2"/>
  <c r="J359" i="3" s="1"/>
  <c r="L359" i="4" s="1"/>
  <c r="H338" i="3"/>
  <c r="H342" i="3"/>
  <c r="L338" i="2"/>
  <c r="J339" i="3" s="1"/>
  <c r="L339" i="4" s="1"/>
  <c r="L348" i="2"/>
  <c r="J349" i="3" s="1"/>
  <c r="L349" i="4" s="1"/>
  <c r="L355" i="2"/>
  <c r="J356" i="3" s="1"/>
  <c r="L356" i="4" s="1"/>
  <c r="L344" i="2"/>
  <c r="J345" i="3" s="1"/>
  <c r="L345" i="4" s="1"/>
  <c r="H49" i="4" l="1"/>
  <c r="I49" i="4"/>
  <c r="J49" i="4" s="1"/>
  <c r="I12" i="4"/>
  <c r="J12" i="4" s="1"/>
  <c r="H12" i="4"/>
  <c r="I16" i="4"/>
  <c r="J16" i="4" s="1"/>
  <c r="H16" i="4"/>
  <c r="I35" i="4"/>
  <c r="J35" i="4" s="1"/>
  <c r="H35" i="4"/>
  <c r="I28" i="4"/>
  <c r="H28" i="4"/>
  <c r="J28" i="4"/>
  <c r="H13" i="4"/>
  <c r="I13" i="4"/>
  <c r="J13" i="4" s="1"/>
  <c r="H47" i="4"/>
  <c r="I47" i="4"/>
  <c r="J47" i="4" s="1"/>
  <c r="H17" i="4"/>
  <c r="I17" i="4"/>
  <c r="J17" i="4" s="1"/>
  <c r="H29" i="4"/>
  <c r="I29" i="4"/>
  <c r="J29" i="4" s="1"/>
  <c r="H21" i="4"/>
  <c r="I21" i="4"/>
  <c r="J21" i="4" s="1"/>
  <c r="H25" i="4"/>
  <c r="J25" i="4"/>
  <c r="I25" i="4"/>
  <c r="I61" i="4"/>
  <c r="J61" i="4" s="1"/>
  <c r="H61" i="4"/>
  <c r="H41" i="4"/>
  <c r="I41" i="4"/>
  <c r="J41" i="4" s="1"/>
  <c r="I24" i="4"/>
  <c r="J24" i="4" s="1"/>
  <c r="H24" i="4"/>
  <c r="H43" i="4"/>
  <c r="I43" i="4"/>
  <c r="J43" i="4" s="1"/>
  <c r="I32" i="4"/>
  <c r="H32" i="4"/>
  <c r="J32" i="4"/>
  <c r="H45" i="4"/>
  <c r="I45" i="4"/>
  <c r="J45" i="4" s="1"/>
  <c r="I20" i="4"/>
  <c r="J20" i="4" s="1"/>
  <c r="H20" i="4"/>
  <c r="I53" i="4"/>
  <c r="J53" i="4" s="1"/>
  <c r="H53" i="4"/>
  <c r="I57" i="4"/>
  <c r="J57" i="4" s="1"/>
  <c r="H57" i="4"/>
  <c r="H15" i="4"/>
  <c r="I15" i="4"/>
  <c r="J15" i="4" s="1"/>
  <c r="J31" i="4"/>
  <c r="H31" i="4"/>
  <c r="I31" i="4"/>
  <c r="H33" i="4"/>
  <c r="J33" i="4"/>
  <c r="I33" i="4"/>
  <c r="H39" i="4"/>
  <c r="I39" i="4"/>
  <c r="J39" i="4"/>
  <c r="H37" i="4"/>
  <c r="I37" i="4"/>
  <c r="J37" i="4" s="1"/>
  <c r="H59" i="4"/>
  <c r="J59" i="4" s="1"/>
  <c r="I59" i="4"/>
  <c r="H55" i="4"/>
  <c r="I55" i="4"/>
  <c r="J55" i="4" s="1"/>
  <c r="H23" i="4"/>
  <c r="I23" i="4"/>
  <c r="J23" i="4" s="1"/>
  <c r="I54" i="4"/>
  <c r="H54" i="4"/>
  <c r="J54" i="4" s="1"/>
  <c r="J27" i="4"/>
  <c r="H27" i="4"/>
  <c r="I27" i="4"/>
  <c r="H51" i="4"/>
  <c r="I51" i="4"/>
  <c r="J51" i="4" s="1"/>
  <c r="H11" i="4"/>
  <c r="I11" i="4"/>
  <c r="J11" i="4" s="1"/>
  <c r="H19" i="4"/>
  <c r="I19" i="4"/>
  <c r="J19" i="4" s="1"/>
  <c r="I14" i="4"/>
  <c r="J14" i="4" s="1"/>
  <c r="H14" i="4"/>
  <c r="I30" i="4"/>
  <c r="J30" i="4"/>
  <c r="H30" i="4"/>
  <c r="I62" i="4"/>
  <c r="H62" i="4"/>
  <c r="J62" i="4" s="1"/>
  <c r="H40" i="4"/>
  <c r="I40" i="4"/>
  <c r="J40" i="4"/>
  <c r="I36" i="4"/>
  <c r="J36" i="4" s="1"/>
  <c r="H36" i="4"/>
  <c r="H44" i="4"/>
  <c r="I44" i="4"/>
  <c r="J44" i="4" s="1"/>
  <c r="H34" i="4"/>
  <c r="I34" i="4"/>
  <c r="J34" i="4" s="1"/>
  <c r="I42" i="4"/>
  <c r="H42" i="4"/>
  <c r="J42" i="4" s="1"/>
  <c r="I22" i="4"/>
  <c r="J22" i="4" s="1"/>
  <c r="H22" i="4"/>
  <c r="I46" i="4"/>
  <c r="J46" i="4"/>
  <c r="H46" i="4"/>
  <c r="H60" i="4"/>
  <c r="I60" i="4"/>
  <c r="J60" i="4" s="1"/>
  <c r="H38" i="4"/>
  <c r="I38" i="4"/>
  <c r="J38" i="4" s="1"/>
  <c r="I26" i="4"/>
  <c r="J26" i="4" s="1"/>
  <c r="H26" i="4"/>
  <c r="I58" i="4"/>
  <c r="J58" i="4"/>
  <c r="H58" i="4"/>
  <c r="I50" i="4"/>
  <c r="H50" i="4"/>
  <c r="J50" i="4" s="1"/>
  <c r="H48" i="4"/>
  <c r="I48" i="4"/>
  <c r="J48" i="4"/>
  <c r="I56" i="4"/>
  <c r="J56" i="4" s="1"/>
  <c r="H56" i="4"/>
  <c r="I18" i="4"/>
  <c r="J18" i="4"/>
  <c r="H18" i="4"/>
  <c r="H52" i="4"/>
  <c r="I52" i="4"/>
  <c r="J52" i="4" s="1"/>
  <c r="D13" i="3"/>
  <c r="E14" i="3"/>
  <c r="I64" i="4"/>
  <c r="H64" i="4"/>
  <c r="H67" i="4"/>
  <c r="I67" i="4"/>
  <c r="J67" i="4" s="1"/>
  <c r="H63" i="4"/>
  <c r="I63" i="4"/>
  <c r="H65" i="4"/>
  <c r="I65" i="4"/>
  <c r="J65" i="4" s="1"/>
  <c r="I66" i="4"/>
  <c r="H66" i="4"/>
  <c r="I70" i="4"/>
  <c r="H70" i="4"/>
  <c r="H71" i="4"/>
  <c r="I71" i="4"/>
  <c r="H69" i="4"/>
  <c r="I69" i="4"/>
  <c r="J69" i="4" s="1"/>
  <c r="I68" i="4"/>
  <c r="H68" i="4"/>
  <c r="I80" i="4"/>
  <c r="H80" i="4"/>
  <c r="I77" i="4"/>
  <c r="H77" i="4"/>
  <c r="H78" i="4"/>
  <c r="I78" i="4"/>
  <c r="J78" i="4" s="1"/>
  <c r="H76" i="4"/>
  <c r="I76" i="4"/>
  <c r="H72" i="4"/>
  <c r="I72" i="4"/>
  <c r="I73" i="4"/>
  <c r="H73" i="4"/>
  <c r="H75" i="4"/>
  <c r="I75" i="4"/>
  <c r="J75" i="4" s="1"/>
  <c r="H74" i="4"/>
  <c r="I74" i="4"/>
  <c r="I81" i="4"/>
  <c r="H81" i="4"/>
  <c r="H79" i="4"/>
  <c r="I79" i="4"/>
  <c r="H104" i="4"/>
  <c r="I104" i="4"/>
  <c r="H96" i="4"/>
  <c r="I96" i="4"/>
  <c r="H84" i="4"/>
  <c r="I84" i="4"/>
  <c r="H108" i="4"/>
  <c r="I108" i="4"/>
  <c r="H88" i="4"/>
  <c r="I88" i="4"/>
  <c r="H92" i="4"/>
  <c r="I92" i="4"/>
  <c r="H82" i="4"/>
  <c r="I82" i="4"/>
  <c r="I90" i="4"/>
  <c r="H90" i="4"/>
  <c r="H98" i="4"/>
  <c r="I98" i="4"/>
  <c r="H106" i="4"/>
  <c r="I106" i="4"/>
  <c r="H100" i="4"/>
  <c r="I100" i="4"/>
  <c r="H86" i="4"/>
  <c r="I86" i="4"/>
  <c r="H94" i="4"/>
  <c r="I94" i="4"/>
  <c r="I102" i="4"/>
  <c r="H102" i="4"/>
  <c r="I91" i="4"/>
  <c r="H91" i="4"/>
  <c r="I99" i="4"/>
  <c r="H99" i="4"/>
  <c r="I87" i="4"/>
  <c r="H87" i="4"/>
  <c r="I95" i="4"/>
  <c r="H95" i="4"/>
  <c r="I103" i="4"/>
  <c r="H103" i="4"/>
  <c r="I83" i="4"/>
  <c r="H83" i="4"/>
  <c r="I107" i="4"/>
  <c r="H107" i="4"/>
  <c r="H109" i="4"/>
  <c r="I109" i="4"/>
  <c r="H105" i="4"/>
  <c r="I105" i="4"/>
  <c r="H101" i="4"/>
  <c r="I101" i="4"/>
  <c r="H93" i="4"/>
  <c r="I93" i="4"/>
  <c r="J93" i="4" s="1"/>
  <c r="H89" i="4"/>
  <c r="I89" i="4"/>
  <c r="H85" i="4"/>
  <c r="I85" i="4"/>
  <c r="J85" i="4" s="1"/>
  <c r="H97" i="4"/>
  <c r="I97" i="4"/>
  <c r="H113" i="4"/>
  <c r="I113" i="4"/>
  <c r="J113" i="4" s="1"/>
  <c r="H111" i="4"/>
  <c r="I111" i="4"/>
  <c r="I112" i="4"/>
  <c r="H112" i="4"/>
  <c r="H110" i="4"/>
  <c r="I110" i="4"/>
  <c r="H114" i="4"/>
  <c r="I114" i="4"/>
  <c r="I116" i="4"/>
  <c r="H116" i="4"/>
  <c r="H115" i="4"/>
  <c r="I115" i="4"/>
  <c r="H118" i="4"/>
  <c r="I118" i="4"/>
  <c r="H117" i="4"/>
  <c r="I117" i="4"/>
  <c r="I119" i="4"/>
  <c r="H119" i="4"/>
  <c r="H120" i="4"/>
  <c r="I120" i="4"/>
  <c r="H124" i="4"/>
  <c r="I124" i="4"/>
  <c r="H122" i="4"/>
  <c r="I122" i="4"/>
  <c r="H123" i="4"/>
  <c r="I123" i="4"/>
  <c r="I121" i="4"/>
  <c r="H121" i="4"/>
  <c r="H125" i="4"/>
  <c r="I125" i="4"/>
  <c r="H129" i="4"/>
  <c r="I129" i="4"/>
  <c r="H133" i="4"/>
  <c r="I133" i="4"/>
  <c r="H131" i="4"/>
  <c r="I131" i="4"/>
  <c r="H127" i="4"/>
  <c r="I127" i="4"/>
  <c r="H128" i="4"/>
  <c r="I128" i="4"/>
  <c r="H132" i="4"/>
  <c r="I132" i="4"/>
  <c r="I126" i="4"/>
  <c r="H126" i="4"/>
  <c r="I130" i="4"/>
  <c r="H130" i="4"/>
  <c r="I134" i="4"/>
  <c r="H134" i="4"/>
  <c r="H138" i="4"/>
  <c r="I138" i="4"/>
  <c r="H136" i="4"/>
  <c r="I136" i="4"/>
  <c r="H135" i="4"/>
  <c r="I135" i="4"/>
  <c r="I137" i="4"/>
  <c r="H137" i="4"/>
  <c r="H139" i="4"/>
  <c r="I139" i="4"/>
  <c r="I142" i="4"/>
  <c r="H142" i="4"/>
  <c r="H143" i="4"/>
  <c r="I143" i="4"/>
  <c r="H141" i="4"/>
  <c r="I141" i="4"/>
  <c r="H144" i="4"/>
  <c r="I144" i="4"/>
  <c r="I140" i="4"/>
  <c r="H140" i="4"/>
  <c r="H146" i="4"/>
  <c r="I146" i="4"/>
  <c r="H145" i="4"/>
  <c r="I145" i="4"/>
  <c r="H147" i="4"/>
  <c r="I147" i="4"/>
  <c r="H151" i="4"/>
  <c r="I151" i="4"/>
  <c r="H153" i="4"/>
  <c r="I153" i="4"/>
  <c r="H149" i="4"/>
  <c r="I149" i="4"/>
  <c r="H150" i="4"/>
  <c r="I150" i="4"/>
  <c r="I148" i="4"/>
  <c r="H148" i="4"/>
  <c r="I152" i="4"/>
  <c r="H152" i="4"/>
  <c r="H164" i="4"/>
  <c r="I164" i="4"/>
  <c r="I158" i="4"/>
  <c r="H158" i="4"/>
  <c r="I162" i="4"/>
  <c r="H162" i="4"/>
  <c r="H154" i="4"/>
  <c r="I154" i="4"/>
  <c r="H168" i="4"/>
  <c r="I168" i="4"/>
  <c r="I159" i="4"/>
  <c r="H159" i="4"/>
  <c r="I163" i="4"/>
  <c r="H163" i="4"/>
  <c r="H156" i="4"/>
  <c r="I156" i="4"/>
  <c r="I167" i="4"/>
  <c r="H167" i="4"/>
  <c r="H166" i="4"/>
  <c r="I166" i="4"/>
  <c r="H160" i="4"/>
  <c r="I160" i="4"/>
  <c r="H169" i="4"/>
  <c r="I169" i="4"/>
  <c r="I155" i="4"/>
  <c r="H155" i="4"/>
  <c r="H157" i="4"/>
  <c r="I157" i="4"/>
  <c r="H161" i="4"/>
  <c r="I161" i="4"/>
  <c r="H165" i="4"/>
  <c r="I165" i="4"/>
  <c r="H180" i="4"/>
  <c r="I180" i="4"/>
  <c r="H179" i="4"/>
  <c r="I179" i="4"/>
  <c r="H174" i="4"/>
  <c r="I174" i="4"/>
  <c r="H170" i="4"/>
  <c r="I170" i="4"/>
  <c r="H183" i="4"/>
  <c r="I183" i="4"/>
  <c r="I178" i="4"/>
  <c r="H178" i="4"/>
  <c r="H172" i="4"/>
  <c r="I172" i="4"/>
  <c r="I181" i="4"/>
  <c r="H181" i="4"/>
  <c r="H173" i="4"/>
  <c r="I173" i="4"/>
  <c r="I176" i="4"/>
  <c r="H176" i="4"/>
  <c r="H182" i="4"/>
  <c r="I182" i="4"/>
  <c r="H184" i="4"/>
  <c r="I184" i="4"/>
  <c r="H177" i="4"/>
  <c r="I177" i="4"/>
  <c r="I175" i="4"/>
  <c r="H175" i="4"/>
  <c r="I171" i="4"/>
  <c r="H171" i="4"/>
  <c r="I198" i="4"/>
  <c r="H198" i="4"/>
  <c r="I186" i="4"/>
  <c r="H186" i="4"/>
  <c r="H187" i="4"/>
  <c r="I187" i="4"/>
  <c r="I203" i="4"/>
  <c r="H203" i="4"/>
  <c r="I207" i="4"/>
  <c r="H207" i="4"/>
  <c r="H205" i="4"/>
  <c r="I205" i="4"/>
  <c r="H197" i="4"/>
  <c r="I197" i="4"/>
  <c r="H193" i="4"/>
  <c r="I193" i="4"/>
  <c r="I194" i="4"/>
  <c r="H194" i="4"/>
  <c r="H201" i="4"/>
  <c r="I201" i="4"/>
  <c r="I190" i="4"/>
  <c r="H190" i="4"/>
  <c r="I204" i="4"/>
  <c r="H204" i="4"/>
  <c r="H195" i="4"/>
  <c r="I195" i="4"/>
  <c r="I208" i="4"/>
  <c r="H208" i="4"/>
  <c r="H189" i="4"/>
  <c r="I189" i="4"/>
  <c r="H185" i="4"/>
  <c r="I185" i="4"/>
  <c r="H199" i="4"/>
  <c r="I199" i="4"/>
  <c r="I192" i="4"/>
  <c r="H192" i="4"/>
  <c r="H206" i="4"/>
  <c r="I206" i="4"/>
  <c r="H191" i="4"/>
  <c r="I191" i="4"/>
  <c r="I196" i="4"/>
  <c r="H196" i="4"/>
  <c r="I200" i="4"/>
  <c r="H200" i="4"/>
  <c r="I188" i="4"/>
  <c r="H188" i="4"/>
  <c r="H202" i="4"/>
  <c r="I202" i="4"/>
  <c r="H213" i="4"/>
  <c r="I213" i="4"/>
  <c r="I210" i="4"/>
  <c r="H210" i="4"/>
  <c r="H209" i="4"/>
  <c r="I209" i="4"/>
  <c r="H211" i="4"/>
  <c r="I211" i="4"/>
  <c r="H212" i="4"/>
  <c r="I212" i="4"/>
  <c r="I215" i="4"/>
  <c r="H215" i="4"/>
  <c r="H216" i="4"/>
  <c r="I216" i="4"/>
  <c r="H214" i="4"/>
  <c r="I214" i="4"/>
  <c r="H217" i="4"/>
  <c r="I217" i="4"/>
  <c r="H218" i="4"/>
  <c r="I218" i="4"/>
  <c r="I219" i="4"/>
  <c r="H219" i="4"/>
  <c r="H223" i="4"/>
  <c r="I223" i="4"/>
  <c r="H221" i="4"/>
  <c r="I221" i="4"/>
  <c r="I220" i="4"/>
  <c r="H220" i="4"/>
  <c r="H222" i="4"/>
  <c r="I222" i="4"/>
  <c r="H238" i="4"/>
  <c r="I238" i="4"/>
  <c r="H226" i="4"/>
  <c r="I226" i="4"/>
  <c r="H228" i="4"/>
  <c r="I228" i="4"/>
  <c r="H230" i="4"/>
  <c r="I230" i="4"/>
  <c r="I232" i="4"/>
  <c r="H232" i="4"/>
  <c r="I240" i="4"/>
  <c r="H240" i="4"/>
  <c r="H224" i="4"/>
  <c r="I224" i="4"/>
  <c r="I236" i="4"/>
  <c r="H236" i="4"/>
  <c r="H234" i="4"/>
  <c r="I234" i="4"/>
  <c r="H242" i="4"/>
  <c r="I242" i="4"/>
  <c r="I229" i="4"/>
  <c r="H229" i="4"/>
  <c r="I233" i="4"/>
  <c r="H233" i="4"/>
  <c r="I241" i="4"/>
  <c r="H241" i="4"/>
  <c r="H235" i="4"/>
  <c r="I235" i="4"/>
  <c r="H243" i="4"/>
  <c r="I243" i="4"/>
  <c r="I237" i="4"/>
  <c r="H237" i="4"/>
  <c r="H239" i="4"/>
  <c r="I239" i="4"/>
  <c r="H227" i="4"/>
  <c r="I227" i="4"/>
  <c r="I225" i="4"/>
  <c r="H225" i="4"/>
  <c r="H231" i="4"/>
  <c r="I231" i="4"/>
  <c r="H244" i="4"/>
  <c r="I244" i="4"/>
  <c r="H248" i="4"/>
  <c r="I248" i="4"/>
  <c r="H246" i="4"/>
  <c r="I246" i="4"/>
  <c r="H247" i="4"/>
  <c r="I247" i="4"/>
  <c r="I245" i="4"/>
  <c r="H245" i="4"/>
  <c r="H249" i="4"/>
  <c r="I249" i="4"/>
  <c r="H253" i="4"/>
  <c r="I253" i="4"/>
  <c r="H251" i="4"/>
  <c r="I251" i="4"/>
  <c r="H252" i="4"/>
  <c r="I252" i="4"/>
  <c r="I250" i="4"/>
  <c r="H250" i="4"/>
  <c r="H254" i="4"/>
  <c r="I254" i="4"/>
  <c r="H256" i="4"/>
  <c r="I256" i="4"/>
  <c r="H257" i="4"/>
  <c r="I257" i="4"/>
  <c r="I255" i="4"/>
  <c r="H255" i="4"/>
  <c r="I259" i="4"/>
  <c r="H259" i="4"/>
  <c r="H262" i="4"/>
  <c r="I262" i="4"/>
  <c r="H260" i="4"/>
  <c r="I260" i="4"/>
  <c r="H258" i="4"/>
  <c r="I258" i="4"/>
  <c r="I263" i="4"/>
  <c r="H263" i="4"/>
  <c r="I261" i="4"/>
  <c r="H261" i="4"/>
  <c r="H266" i="4"/>
  <c r="I266" i="4"/>
  <c r="I264" i="4"/>
  <c r="H264" i="4"/>
  <c r="H268" i="4"/>
  <c r="I268" i="4"/>
  <c r="I265" i="4"/>
  <c r="H265" i="4"/>
  <c r="H267" i="4"/>
  <c r="I267" i="4"/>
  <c r="H271" i="4"/>
  <c r="I271" i="4"/>
  <c r="I269" i="4"/>
  <c r="H269" i="4"/>
  <c r="I273" i="4"/>
  <c r="H273" i="4"/>
  <c r="I270" i="4"/>
  <c r="H270" i="4"/>
  <c r="H272" i="4"/>
  <c r="I272" i="4"/>
  <c r="H276" i="4"/>
  <c r="I276" i="4"/>
  <c r="I274" i="4"/>
  <c r="H274" i="4"/>
  <c r="I275" i="4"/>
  <c r="H275" i="4"/>
  <c r="I278" i="4"/>
  <c r="H278" i="4"/>
  <c r="H277" i="4"/>
  <c r="I277" i="4"/>
  <c r="I279" i="4"/>
  <c r="H279" i="4"/>
  <c r="H281" i="4"/>
  <c r="I281" i="4"/>
  <c r="I280" i="4"/>
  <c r="H280" i="4"/>
  <c r="H283" i="4"/>
  <c r="I283" i="4"/>
  <c r="H282" i="4"/>
  <c r="I282" i="4"/>
  <c r="I285" i="4"/>
  <c r="H285" i="4"/>
  <c r="H288" i="4"/>
  <c r="I288" i="4"/>
  <c r="H286" i="4"/>
  <c r="I286" i="4"/>
  <c r="H284" i="4"/>
  <c r="I284" i="4"/>
  <c r="H287" i="4"/>
  <c r="I287" i="4"/>
  <c r="H289" i="4"/>
  <c r="I289" i="4"/>
  <c r="H293" i="4"/>
  <c r="I293" i="4"/>
  <c r="H291" i="4"/>
  <c r="I291" i="4"/>
  <c r="H292" i="4"/>
  <c r="I292" i="4"/>
  <c r="I290" i="4"/>
  <c r="H290" i="4"/>
  <c r="H294" i="4"/>
  <c r="I294" i="4"/>
  <c r="H296" i="4"/>
  <c r="I296" i="4"/>
  <c r="H297" i="4"/>
  <c r="I297" i="4"/>
  <c r="I295" i="4"/>
  <c r="H295" i="4"/>
  <c r="H302" i="4"/>
  <c r="I302" i="4"/>
  <c r="H298" i="4"/>
  <c r="I298" i="4"/>
  <c r="H300" i="4"/>
  <c r="I300" i="4"/>
  <c r="I299" i="4"/>
  <c r="H299" i="4"/>
  <c r="H301" i="4"/>
  <c r="I301" i="4"/>
  <c r="H305" i="4"/>
  <c r="I305" i="4"/>
  <c r="H307" i="4"/>
  <c r="I307" i="4"/>
  <c r="I304" i="4"/>
  <c r="H304" i="4"/>
  <c r="H303" i="4"/>
  <c r="I303" i="4"/>
  <c r="I306" i="4"/>
  <c r="H306" i="4"/>
  <c r="H310" i="4"/>
  <c r="I310" i="4"/>
  <c r="I309" i="4"/>
  <c r="H309" i="4"/>
  <c r="H308" i="4"/>
  <c r="I308" i="4"/>
  <c r="H312" i="4"/>
  <c r="I312" i="4"/>
  <c r="H311" i="4"/>
  <c r="I311" i="4"/>
  <c r="H316" i="4"/>
  <c r="I316" i="4"/>
  <c r="I315" i="4"/>
  <c r="H315" i="4"/>
  <c r="H313" i="4"/>
  <c r="I313" i="4"/>
  <c r="H317" i="4"/>
  <c r="I317" i="4"/>
  <c r="H314" i="4"/>
  <c r="I314" i="4"/>
  <c r="I318" i="4"/>
  <c r="H318" i="4"/>
  <c r="H322" i="4"/>
  <c r="I322" i="4"/>
  <c r="H320" i="4"/>
  <c r="I320" i="4"/>
  <c r="I319" i="4"/>
  <c r="H319" i="4"/>
  <c r="H321" i="4"/>
  <c r="I321" i="4"/>
  <c r="I324" i="4"/>
  <c r="H324" i="4"/>
  <c r="H325" i="4"/>
  <c r="I325" i="4"/>
  <c r="I323" i="4"/>
  <c r="H323" i="4"/>
  <c r="H326" i="4"/>
  <c r="I326" i="4"/>
  <c r="H329" i="4"/>
  <c r="I329" i="4"/>
  <c r="H327" i="4"/>
  <c r="I327" i="4"/>
  <c r="I328" i="4"/>
  <c r="H328" i="4"/>
  <c r="I331" i="4"/>
  <c r="H331" i="4"/>
  <c r="H330" i="4"/>
  <c r="I330" i="4"/>
  <c r="G369" i="4"/>
  <c r="H333" i="4"/>
  <c r="I333" i="4"/>
  <c r="H332" i="4"/>
  <c r="I332" i="4"/>
  <c r="H346" i="4"/>
  <c r="I346" i="4"/>
  <c r="I342" i="4"/>
  <c r="H342" i="4"/>
  <c r="I345" i="4"/>
  <c r="H345" i="4"/>
  <c r="I351" i="4"/>
  <c r="H351" i="4"/>
  <c r="I360" i="4"/>
  <c r="H360" i="4"/>
  <c r="I359" i="4"/>
  <c r="H359" i="4"/>
  <c r="I343" i="4"/>
  <c r="H343" i="4"/>
  <c r="H337" i="4"/>
  <c r="I337" i="4"/>
  <c r="I361" i="4"/>
  <c r="H361" i="4"/>
  <c r="I353" i="4"/>
  <c r="H353" i="4"/>
  <c r="H364" i="4"/>
  <c r="I364" i="4"/>
  <c r="H352" i="4"/>
  <c r="I352" i="4"/>
  <c r="I339" i="4"/>
  <c r="H339" i="4"/>
  <c r="I336" i="4"/>
  <c r="H336" i="4"/>
  <c r="H363" i="4"/>
  <c r="I363" i="4"/>
  <c r="I357" i="4"/>
  <c r="H357" i="4"/>
  <c r="I355" i="4"/>
  <c r="H355" i="4"/>
  <c r="H350" i="4"/>
  <c r="I350" i="4"/>
  <c r="I354" i="4"/>
  <c r="H354" i="4"/>
  <c r="I338" i="4"/>
  <c r="H338" i="4"/>
  <c r="I335" i="4"/>
  <c r="H335" i="4"/>
  <c r="E367" i="3"/>
  <c r="D366" i="3"/>
  <c r="I366" i="4"/>
  <c r="H366" i="4"/>
  <c r="H344" i="4"/>
  <c r="I344" i="4"/>
  <c r="I348" i="4"/>
  <c r="H348" i="4"/>
  <c r="I367" i="4"/>
  <c r="H367" i="4"/>
  <c r="I356" i="4"/>
  <c r="H356" i="4"/>
  <c r="H4" i="3"/>
  <c r="E368" i="4"/>
  <c r="E367" i="4" s="1"/>
  <c r="E366" i="4" s="1"/>
  <c r="E365" i="4" s="1"/>
  <c r="E364" i="4" s="1"/>
  <c r="E363" i="4" s="1"/>
  <c r="E362" i="4" s="1"/>
  <c r="E361" i="4" s="1"/>
  <c r="E360" i="4" s="1"/>
  <c r="E359" i="4" s="1"/>
  <c r="E358" i="4" s="1"/>
  <c r="E357" i="4" s="1"/>
  <c r="E356" i="4" s="1"/>
  <c r="E355" i="4" s="1"/>
  <c r="E354" i="4" s="1"/>
  <c r="E353" i="4" s="1"/>
  <c r="E352" i="4" s="1"/>
  <c r="E351" i="4" s="1"/>
  <c r="E350" i="4" s="1"/>
  <c r="E349" i="4" s="1"/>
  <c r="E348" i="4" s="1"/>
  <c r="E347" i="4" s="1"/>
  <c r="E346" i="4" s="1"/>
  <c r="E345" i="4" s="1"/>
  <c r="E344" i="4" s="1"/>
  <c r="E343" i="4" s="1"/>
  <c r="E342" i="4" s="1"/>
  <c r="E341" i="4" s="1"/>
  <c r="E340" i="4" s="1"/>
  <c r="E339" i="4" s="1"/>
  <c r="E338" i="4" s="1"/>
  <c r="E337" i="4" s="1"/>
  <c r="E336" i="4" s="1"/>
  <c r="E335" i="4" s="1"/>
  <c r="I347" i="4"/>
  <c r="H347" i="4"/>
  <c r="I349" i="4"/>
  <c r="H349" i="4"/>
  <c r="I340" i="4"/>
  <c r="H340" i="4"/>
  <c r="I362" i="4"/>
  <c r="H362" i="4"/>
  <c r="H341" i="4"/>
  <c r="I341" i="4"/>
  <c r="I365" i="4"/>
  <c r="H365" i="4"/>
  <c r="I358" i="4"/>
  <c r="H358" i="4"/>
  <c r="H368" i="4"/>
  <c r="I368" i="4"/>
  <c r="F367" i="4"/>
  <c r="H5" i="3"/>
  <c r="C334" i="3"/>
  <c r="C333" i="3" s="1"/>
  <c r="C332" i="3" s="1"/>
  <c r="C331" i="3" s="1"/>
  <c r="C330" i="3" s="1"/>
  <c r="C329" i="3" s="1"/>
  <c r="C328" i="3" s="1"/>
  <c r="C327" i="3" s="1"/>
  <c r="C326" i="3" s="1"/>
  <c r="C325" i="3" s="1"/>
  <c r="C324" i="3" s="1"/>
  <c r="C323" i="3" s="1"/>
  <c r="C322" i="3" s="1"/>
  <c r="C321" i="3" s="1"/>
  <c r="C320" i="3" s="1"/>
  <c r="C319" i="3" s="1"/>
  <c r="C318" i="3" s="1"/>
  <c r="C317" i="3" s="1"/>
  <c r="C316" i="3" s="1"/>
  <c r="C315" i="3" s="1"/>
  <c r="C314" i="3" s="1"/>
  <c r="C313" i="3" s="1"/>
  <c r="C312" i="3" s="1"/>
  <c r="C311" i="3" s="1"/>
  <c r="C310" i="3" s="1"/>
  <c r="C309" i="3" s="1"/>
  <c r="C308" i="3" s="1"/>
  <c r="C307" i="3" s="1"/>
  <c r="C306" i="3" s="1"/>
  <c r="C305" i="3" s="1"/>
  <c r="C304" i="3" s="1"/>
  <c r="C303" i="3" s="1"/>
  <c r="C302" i="3" s="1"/>
  <c r="C301" i="3" s="1"/>
  <c r="C300" i="3" s="1"/>
  <c r="C299" i="3" s="1"/>
  <c r="C298" i="3" s="1"/>
  <c r="C297" i="3" s="1"/>
  <c r="I334" i="4"/>
  <c r="H334" i="4"/>
  <c r="J64" i="4" l="1"/>
  <c r="D12" i="3"/>
  <c r="E13" i="3"/>
  <c r="J68" i="4"/>
  <c r="J71" i="4"/>
  <c r="J66" i="4"/>
  <c r="J63" i="4"/>
  <c r="J70" i="4"/>
  <c r="J74" i="4"/>
  <c r="J101" i="4"/>
  <c r="J79" i="4"/>
  <c r="J73" i="4"/>
  <c r="J77" i="4"/>
  <c r="J103" i="4"/>
  <c r="J81" i="4"/>
  <c r="J72" i="4"/>
  <c r="J87" i="4"/>
  <c r="J91" i="4"/>
  <c r="J94" i="4"/>
  <c r="J100" i="4"/>
  <c r="J88" i="4"/>
  <c r="J84" i="4"/>
  <c r="J76" i="4"/>
  <c r="J80" i="4"/>
  <c r="J104" i="4"/>
  <c r="J102" i="4"/>
  <c r="J97" i="4"/>
  <c r="J89" i="4"/>
  <c r="J83" i="4"/>
  <c r="J82" i="4"/>
  <c r="J99" i="4"/>
  <c r="J86" i="4"/>
  <c r="J106" i="4"/>
  <c r="J108" i="4"/>
  <c r="J111" i="4"/>
  <c r="J109" i="4"/>
  <c r="J90" i="4"/>
  <c r="J92" i="4"/>
  <c r="J114" i="4"/>
  <c r="J105" i="4"/>
  <c r="J107" i="4"/>
  <c r="J95" i="4"/>
  <c r="J98" i="4"/>
  <c r="J96" i="4"/>
  <c r="J119" i="4"/>
  <c r="J118" i="4"/>
  <c r="J116" i="4"/>
  <c r="J112" i="4"/>
  <c r="J110" i="4"/>
  <c r="J123" i="4"/>
  <c r="J117" i="4"/>
  <c r="J115" i="4"/>
  <c r="J124" i="4"/>
  <c r="J120" i="4"/>
  <c r="J122" i="4"/>
  <c r="J121" i="4"/>
  <c r="J133" i="4"/>
  <c r="J125" i="4"/>
  <c r="J134" i="4"/>
  <c r="J131" i="4"/>
  <c r="J132" i="4"/>
  <c r="J127" i="4"/>
  <c r="J130" i="4"/>
  <c r="J129" i="4"/>
  <c r="J139" i="4"/>
  <c r="J135" i="4"/>
  <c r="J138" i="4"/>
  <c r="J126" i="4"/>
  <c r="J128" i="4"/>
  <c r="J137" i="4"/>
  <c r="J136" i="4"/>
  <c r="J140" i="4"/>
  <c r="J141" i="4"/>
  <c r="J142" i="4"/>
  <c r="J143" i="4"/>
  <c r="J144" i="4"/>
  <c r="J145" i="4"/>
  <c r="J164" i="4"/>
  <c r="J146" i="4"/>
  <c r="J152" i="4"/>
  <c r="J149" i="4"/>
  <c r="J150" i="4"/>
  <c r="J153" i="4"/>
  <c r="J147" i="4"/>
  <c r="J151" i="4"/>
  <c r="J158" i="4"/>
  <c r="J148" i="4"/>
  <c r="J168" i="4"/>
  <c r="J165" i="4"/>
  <c r="J157" i="4"/>
  <c r="J169" i="4"/>
  <c r="J166" i="4"/>
  <c r="J154" i="4"/>
  <c r="J163" i="4"/>
  <c r="J156" i="4"/>
  <c r="J173" i="4"/>
  <c r="J174" i="4"/>
  <c r="J161" i="4"/>
  <c r="J160" i="4"/>
  <c r="J159" i="4"/>
  <c r="J167" i="4"/>
  <c r="J162" i="4"/>
  <c r="J155" i="4"/>
  <c r="J181" i="4"/>
  <c r="J170" i="4"/>
  <c r="J177" i="4"/>
  <c r="J182" i="4"/>
  <c r="J179" i="4"/>
  <c r="J200" i="4"/>
  <c r="J191" i="4"/>
  <c r="J192" i="4"/>
  <c r="J185" i="4"/>
  <c r="J208" i="4"/>
  <c r="J203" i="4"/>
  <c r="J187" i="4"/>
  <c r="J180" i="4"/>
  <c r="J175" i="4"/>
  <c r="J184" i="4"/>
  <c r="J172" i="4"/>
  <c r="J183" i="4"/>
  <c r="J171" i="4"/>
  <c r="J176" i="4"/>
  <c r="J178" i="4"/>
  <c r="J197" i="4"/>
  <c r="J206" i="4"/>
  <c r="J201" i="4"/>
  <c r="J205" i="4"/>
  <c r="J193" i="4"/>
  <c r="J195" i="4"/>
  <c r="J190" i="4"/>
  <c r="J207" i="4"/>
  <c r="J188" i="4"/>
  <c r="J199" i="4"/>
  <c r="J189" i="4"/>
  <c r="J186" i="4"/>
  <c r="J196" i="4"/>
  <c r="J202" i="4"/>
  <c r="J204" i="4"/>
  <c r="J194" i="4"/>
  <c r="J198" i="4"/>
  <c r="J217" i="4"/>
  <c r="J209" i="4"/>
  <c r="J213" i="4"/>
  <c r="J210" i="4"/>
  <c r="J212" i="4"/>
  <c r="J211" i="4"/>
  <c r="J214" i="4"/>
  <c r="J220" i="4"/>
  <c r="J218" i="4"/>
  <c r="J216" i="4"/>
  <c r="J215" i="4"/>
  <c r="J223" i="4"/>
  <c r="J221" i="4"/>
  <c r="J230" i="4"/>
  <c r="J226" i="4"/>
  <c r="J222" i="4"/>
  <c r="J219" i="4"/>
  <c r="J237" i="4"/>
  <c r="J233" i="4"/>
  <c r="J245" i="4"/>
  <c r="J246" i="4"/>
  <c r="J244" i="4"/>
  <c r="J225" i="4"/>
  <c r="J239" i="4"/>
  <c r="J243" i="4"/>
  <c r="J229" i="4"/>
  <c r="J234" i="4"/>
  <c r="J228" i="4"/>
  <c r="J238" i="4"/>
  <c r="J240" i="4"/>
  <c r="J235" i="4"/>
  <c r="J224" i="4"/>
  <c r="J241" i="4"/>
  <c r="J236" i="4"/>
  <c r="J227" i="4"/>
  <c r="J232" i="4"/>
  <c r="J231" i="4"/>
  <c r="J242" i="4"/>
  <c r="J247" i="4"/>
  <c r="J248" i="4"/>
  <c r="J253" i="4"/>
  <c r="J251" i="4"/>
  <c r="J252" i="4"/>
  <c r="J262" i="4"/>
  <c r="J255" i="4"/>
  <c r="J256" i="4"/>
  <c r="J250" i="4"/>
  <c r="J249" i="4"/>
  <c r="J257" i="4"/>
  <c r="J254" i="4"/>
  <c r="I4" i="4"/>
  <c r="I3" i="4" s="1"/>
  <c r="H4" i="4"/>
  <c r="H3" i="4" s="1"/>
  <c r="J268" i="4"/>
  <c r="J266" i="4"/>
  <c r="J260" i="4"/>
  <c r="J261" i="4"/>
  <c r="J263" i="4"/>
  <c r="J259" i="4"/>
  <c r="J258" i="4"/>
  <c r="J264" i="4"/>
  <c r="J267" i="4"/>
  <c r="J265" i="4"/>
  <c r="J271" i="4"/>
  <c r="J273" i="4"/>
  <c r="J270" i="4"/>
  <c r="J269" i="4"/>
  <c r="J272" i="4"/>
  <c r="J274" i="4"/>
  <c r="J277" i="4"/>
  <c r="J276" i="4"/>
  <c r="J275" i="4"/>
  <c r="J278" i="4"/>
  <c r="J283" i="4"/>
  <c r="J281" i="4"/>
  <c r="J280" i="4"/>
  <c r="J282" i="4"/>
  <c r="J279" i="4"/>
  <c r="J287" i="4"/>
  <c r="J285" i="4"/>
  <c r="J288" i="4"/>
  <c r="J286" i="4"/>
  <c r="J284" i="4"/>
  <c r="J291" i="4"/>
  <c r="J292" i="4"/>
  <c r="J293" i="4"/>
  <c r="J296" i="4"/>
  <c r="J290" i="4"/>
  <c r="J289" i="4"/>
  <c r="J297" i="4"/>
  <c r="J295" i="4"/>
  <c r="C296" i="3"/>
  <c r="C295" i="3" s="1"/>
  <c r="C294" i="3" s="1"/>
  <c r="C293" i="3" s="1"/>
  <c r="C292" i="3" s="1"/>
  <c r="C291" i="3" s="1"/>
  <c r="C290" i="3" s="1"/>
  <c r="C289" i="3" s="1"/>
  <c r="C288" i="3" s="1"/>
  <c r="C287" i="3" s="1"/>
  <c r="C286" i="3" s="1"/>
  <c r="C285" i="3" s="1"/>
  <c r="C284" i="3" s="1"/>
  <c r="C283" i="3" s="1"/>
  <c r="C282" i="3" s="1"/>
  <c r="C281" i="3" s="1"/>
  <c r="C280" i="3" s="1"/>
  <c r="C279" i="3" s="1"/>
  <c r="C278" i="3" s="1"/>
  <c r="C277" i="3" s="1"/>
  <c r="C276" i="3" s="1"/>
  <c r="C275" i="3" s="1"/>
  <c r="C274" i="3" s="1"/>
  <c r="C273" i="3" s="1"/>
  <c r="C272" i="3" s="1"/>
  <c r="C271" i="3" s="1"/>
  <c r="C270" i="3" s="1"/>
  <c r="C269" i="3" s="1"/>
  <c r="C268" i="3" s="1"/>
  <c r="C267" i="3" s="1"/>
  <c r="C266" i="3" s="1"/>
  <c r="C265" i="3" s="1"/>
  <c r="C264" i="3" s="1"/>
  <c r="C263" i="3" s="1"/>
  <c r="C262" i="3" s="1"/>
  <c r="C261" i="3" s="1"/>
  <c r="C260" i="3" s="1"/>
  <c r="C259" i="3" s="1"/>
  <c r="C258" i="3" s="1"/>
  <c r="C257" i="3" s="1"/>
  <c r="C256" i="3" s="1"/>
  <c r="C255" i="3" s="1"/>
  <c r="C254" i="3" s="1"/>
  <c r="C253" i="3" s="1"/>
  <c r="C252" i="3" s="1"/>
  <c r="C251" i="3" s="1"/>
  <c r="C250" i="3" s="1"/>
  <c r="C249" i="3" s="1"/>
  <c r="C248" i="3" s="1"/>
  <c r="C247" i="3" s="1"/>
  <c r="C246" i="3" s="1"/>
  <c r="C245" i="3" s="1"/>
  <c r="C244" i="3" s="1"/>
  <c r="C243" i="3" s="1"/>
  <c r="C242" i="3" s="1"/>
  <c r="C241" i="3" s="1"/>
  <c r="C240" i="3" s="1"/>
  <c r="C239" i="3" s="1"/>
  <c r="C238" i="3" s="1"/>
  <c r="C237" i="3" s="1"/>
  <c r="C236" i="3" s="1"/>
  <c r="C235" i="3" s="1"/>
  <c r="C234" i="3" s="1"/>
  <c r="C233" i="3" s="1"/>
  <c r="C232" i="3" s="1"/>
  <c r="C231" i="3" s="1"/>
  <c r="C230" i="3" s="1"/>
  <c r="C229" i="3" s="1"/>
  <c r="C228" i="3" s="1"/>
  <c r="C227" i="3" s="1"/>
  <c r="C226" i="3" s="1"/>
  <c r="C225" i="3" s="1"/>
  <c r="C224" i="3" s="1"/>
  <c r="C223" i="3" s="1"/>
  <c r="C222" i="3" s="1"/>
  <c r="C221" i="3" s="1"/>
  <c r="C220" i="3" s="1"/>
  <c r="C219" i="3" s="1"/>
  <c r="C218" i="3" s="1"/>
  <c r="C217" i="3" s="1"/>
  <c r="C216" i="3" s="1"/>
  <c r="C215" i="3" s="1"/>
  <c r="C214" i="3" s="1"/>
  <c r="C213" i="3" s="1"/>
  <c r="C212" i="3" s="1"/>
  <c r="C211" i="3" s="1"/>
  <c r="C210" i="3" s="1"/>
  <c r="C209" i="3" s="1"/>
  <c r="C208" i="3" s="1"/>
  <c r="C207" i="3" s="1"/>
  <c r="C206" i="3" s="1"/>
  <c r="C205" i="3" s="1"/>
  <c r="C204" i="3" s="1"/>
  <c r="C203" i="3" s="1"/>
  <c r="C202" i="3" s="1"/>
  <c r="C201" i="3" s="1"/>
  <c r="C200" i="3" s="1"/>
  <c r="C199" i="3" s="1"/>
  <c r="C198" i="3" s="1"/>
  <c r="C197" i="3" s="1"/>
  <c r="C196" i="3" s="1"/>
  <c r="C195" i="3" s="1"/>
  <c r="C194" i="3" s="1"/>
  <c r="C193" i="3" s="1"/>
  <c r="C192" i="3" s="1"/>
  <c r="C191" i="3" s="1"/>
  <c r="C190" i="3" s="1"/>
  <c r="C189" i="3" s="1"/>
  <c r="C188" i="3" s="1"/>
  <c r="C187" i="3" s="1"/>
  <c r="C186" i="3" s="1"/>
  <c r="C185" i="3" s="1"/>
  <c r="C184" i="3" s="1"/>
  <c r="C183" i="3" s="1"/>
  <c r="C182" i="3" s="1"/>
  <c r="C181" i="3" s="1"/>
  <c r="C180" i="3" s="1"/>
  <c r="C179" i="3" s="1"/>
  <c r="C178" i="3" s="1"/>
  <c r="C177" i="3" s="1"/>
  <c r="C176" i="3" s="1"/>
  <c r="C175" i="3" s="1"/>
  <c r="C174" i="3" s="1"/>
  <c r="C173" i="3" s="1"/>
  <c r="C172" i="3" s="1"/>
  <c r="C171" i="3" s="1"/>
  <c r="C170" i="3" s="1"/>
  <c r="C169" i="3" s="1"/>
  <c r="C168" i="3" s="1"/>
  <c r="C167" i="3" s="1"/>
  <c r="C166" i="3" s="1"/>
  <c r="C165" i="3" s="1"/>
  <c r="C164" i="3" s="1"/>
  <c r="C163" i="3" s="1"/>
  <c r="C162" i="3" s="1"/>
  <c r="C161" i="3" s="1"/>
  <c r="C160" i="3" s="1"/>
  <c r="C159" i="3" s="1"/>
  <c r="C158" i="3" s="1"/>
  <c r="C157" i="3" s="1"/>
  <c r="C156" i="3" s="1"/>
  <c r="C155" i="3" s="1"/>
  <c r="C154" i="3" s="1"/>
  <c r="C153" i="3" s="1"/>
  <c r="C152" i="3" s="1"/>
  <c r="C151" i="3" s="1"/>
  <c r="C150" i="3" s="1"/>
  <c r="C149" i="3" s="1"/>
  <c r="C148" i="3" s="1"/>
  <c r="C147" i="3" s="1"/>
  <c r="C146" i="3" s="1"/>
  <c r="C145" i="3" s="1"/>
  <c r="C144" i="3" s="1"/>
  <c r="C143" i="3" s="1"/>
  <c r="C142" i="3" s="1"/>
  <c r="C141" i="3" s="1"/>
  <c r="C140" i="3" s="1"/>
  <c r="C139" i="3" s="1"/>
  <c r="C138" i="3" s="1"/>
  <c r="C137" i="3" s="1"/>
  <c r="C136" i="3" s="1"/>
  <c r="C135" i="3" s="1"/>
  <c r="C134" i="3" s="1"/>
  <c r="C133" i="3" s="1"/>
  <c r="C132" i="3" s="1"/>
  <c r="C131" i="3" s="1"/>
  <c r="C130" i="3" s="1"/>
  <c r="C129" i="3" s="1"/>
  <c r="C128" i="3" s="1"/>
  <c r="C127" i="3" s="1"/>
  <c r="C126" i="3" s="1"/>
  <c r="C125" i="3" s="1"/>
  <c r="C124" i="3" s="1"/>
  <c r="C123" i="3" s="1"/>
  <c r="C122" i="3" s="1"/>
  <c r="C121" i="3" s="1"/>
  <c r="C120" i="3" s="1"/>
  <c r="C119" i="3" s="1"/>
  <c r="C118" i="3" s="1"/>
  <c r="C117" i="3" s="1"/>
  <c r="C116" i="3" s="1"/>
  <c r="C115" i="3" s="1"/>
  <c r="C114" i="3" s="1"/>
  <c r="C113" i="3" s="1"/>
  <c r="C112" i="3" s="1"/>
  <c r="C111" i="3" s="1"/>
  <c r="C110" i="3" s="1"/>
  <c r="C109" i="3" s="1"/>
  <c r="C108" i="3" s="1"/>
  <c r="C107" i="3" s="1"/>
  <c r="C106" i="3" s="1"/>
  <c r="C105" i="3" s="1"/>
  <c r="C104" i="3" s="1"/>
  <c r="C103" i="3" s="1"/>
  <c r="C102" i="3" s="1"/>
  <c r="C101" i="3" s="1"/>
  <c r="C100" i="3" s="1"/>
  <c r="C99" i="3" s="1"/>
  <c r="C98" i="3" s="1"/>
  <c r="C97" i="3" s="1"/>
  <c r="C96" i="3" s="1"/>
  <c r="C95" i="3" s="1"/>
  <c r="C94" i="3" s="1"/>
  <c r="C93" i="3" s="1"/>
  <c r="C92" i="3" s="1"/>
  <c r="C91" i="3" s="1"/>
  <c r="C90" i="3" s="1"/>
  <c r="C89" i="3" s="1"/>
  <c r="C88" i="3" s="1"/>
  <c r="C87" i="3" s="1"/>
  <c r="C86" i="3" s="1"/>
  <c r="C85" i="3" s="1"/>
  <c r="C84" i="3" s="1"/>
  <c r="C83" i="3" s="1"/>
  <c r="C82" i="3" s="1"/>
  <c r="C81" i="3" s="1"/>
  <c r="C80" i="3" s="1"/>
  <c r="C79" i="3" s="1"/>
  <c r="C78" i="3" s="1"/>
  <c r="C77" i="3" s="1"/>
  <c r="C76" i="3" s="1"/>
  <c r="C75" i="3" s="1"/>
  <c r="C74" i="3" s="1"/>
  <c r="C73" i="3" s="1"/>
  <c r="C72" i="3" s="1"/>
  <c r="C71" i="3" s="1"/>
  <c r="C70" i="3" s="1"/>
  <c r="C69" i="3" s="1"/>
  <c r="C68" i="3" s="1"/>
  <c r="C67" i="3" s="1"/>
  <c r="C66" i="3" s="1"/>
  <c r="C65" i="3" s="1"/>
  <c r="C64" i="3" s="1"/>
  <c r="C63" i="3" s="1"/>
  <c r="J294" i="4"/>
  <c r="J301" i="4"/>
  <c r="J300" i="4"/>
  <c r="J306" i="4"/>
  <c r="J299" i="4"/>
  <c r="J298" i="4"/>
  <c r="J302" i="4"/>
  <c r="J307" i="4"/>
  <c r="J303" i="4"/>
  <c r="J304" i="4"/>
  <c r="J305" i="4"/>
  <c r="J311" i="4"/>
  <c r="J310" i="4"/>
  <c r="J309" i="4"/>
  <c r="J312" i="4"/>
  <c r="J308" i="4"/>
  <c r="J314" i="4"/>
  <c r="J316" i="4"/>
  <c r="J315" i="4"/>
  <c r="J321" i="4"/>
  <c r="J320" i="4"/>
  <c r="J313" i="4"/>
  <c r="J317" i="4"/>
  <c r="J322" i="4"/>
  <c r="J326" i="4"/>
  <c r="J325" i="4"/>
  <c r="J319" i="4"/>
  <c r="J318" i="4"/>
  <c r="J330" i="4"/>
  <c r="J331" i="4"/>
  <c r="J323" i="4"/>
  <c r="J324" i="4"/>
  <c r="J333" i="4"/>
  <c r="J328" i="4"/>
  <c r="J327" i="4"/>
  <c r="J329" i="4"/>
  <c r="E334" i="4"/>
  <c r="E333" i="4" s="1"/>
  <c r="E332" i="4" s="1"/>
  <c r="E331" i="4" s="1"/>
  <c r="E330" i="4" s="1"/>
  <c r="E329" i="4" s="1"/>
  <c r="E328" i="4" s="1"/>
  <c r="E327" i="4" s="1"/>
  <c r="E326" i="4" s="1"/>
  <c r="E325" i="4" s="1"/>
  <c r="E324" i="4" s="1"/>
  <c r="E323" i="4" s="1"/>
  <c r="E322" i="4" s="1"/>
  <c r="E321" i="4" s="1"/>
  <c r="E320" i="4" s="1"/>
  <c r="E319" i="4" s="1"/>
  <c r="E318" i="4" s="1"/>
  <c r="E317" i="4" s="1"/>
  <c r="E316" i="4" s="1"/>
  <c r="E315" i="4" s="1"/>
  <c r="E314" i="4" s="1"/>
  <c r="E313" i="4" s="1"/>
  <c r="E312" i="4" s="1"/>
  <c r="E311" i="4" s="1"/>
  <c r="E310" i="4" s="1"/>
  <c r="E309" i="4" s="1"/>
  <c r="E308" i="4" s="1"/>
  <c r="E307" i="4" s="1"/>
  <c r="E306" i="4" s="1"/>
  <c r="E305" i="4" s="1"/>
  <c r="E304" i="4" s="1"/>
  <c r="E303" i="4" s="1"/>
  <c r="E302" i="4" s="1"/>
  <c r="E301" i="4" s="1"/>
  <c r="E300" i="4" s="1"/>
  <c r="E299" i="4" s="1"/>
  <c r="E298" i="4" s="1"/>
  <c r="E297" i="4" s="1"/>
  <c r="J332" i="4"/>
  <c r="J360" i="4"/>
  <c r="J367" i="4"/>
  <c r="J344" i="4"/>
  <c r="J341" i="4"/>
  <c r="J364" i="4"/>
  <c r="J366" i="4"/>
  <c r="J354" i="4"/>
  <c r="J355" i="4"/>
  <c r="J339" i="4"/>
  <c r="J351" i="4"/>
  <c r="J345" i="4"/>
  <c r="J346" i="4"/>
  <c r="J340" i="4"/>
  <c r="J365" i="4"/>
  <c r="J349" i="4"/>
  <c r="J343" i="4"/>
  <c r="G368" i="4"/>
  <c r="J362" i="4"/>
  <c r="J347" i="4"/>
  <c r="J356" i="4"/>
  <c r="J363" i="4"/>
  <c r="J342" i="4"/>
  <c r="J361" i="4"/>
  <c r="J358" i="4"/>
  <c r="J338" i="4"/>
  <c r="J336" i="4"/>
  <c r="E366" i="3"/>
  <c r="D365" i="3"/>
  <c r="J357" i="4"/>
  <c r="J352" i="4"/>
  <c r="J359" i="4"/>
  <c r="J348" i="4"/>
  <c r="J335" i="4"/>
  <c r="J350" i="4"/>
  <c r="J353" i="4"/>
  <c r="J337" i="4"/>
  <c r="G367" i="4"/>
  <c r="F366" i="4"/>
  <c r="J368" i="4"/>
  <c r="J334" i="4"/>
  <c r="D11" i="3" l="1"/>
  <c r="E11" i="3" s="1"/>
  <c r="E12" i="3"/>
  <c r="J5" i="4"/>
  <c r="E296" i="4"/>
  <c r="E295" i="4" s="1"/>
  <c r="E294" i="4" s="1"/>
  <c r="E293" i="4" s="1"/>
  <c r="E292" i="4" s="1"/>
  <c r="E291" i="4" s="1"/>
  <c r="E290" i="4" s="1"/>
  <c r="E289" i="4" s="1"/>
  <c r="E288" i="4" s="1"/>
  <c r="E287" i="4" s="1"/>
  <c r="E286" i="4" s="1"/>
  <c r="E285" i="4" s="1"/>
  <c r="E284" i="4" s="1"/>
  <c r="E283" i="4" s="1"/>
  <c r="E282" i="4" s="1"/>
  <c r="E281" i="4" s="1"/>
  <c r="E280" i="4" s="1"/>
  <c r="E279" i="4" s="1"/>
  <c r="E278" i="4" s="1"/>
  <c r="E277" i="4" s="1"/>
  <c r="E276" i="4" s="1"/>
  <c r="E275" i="4" s="1"/>
  <c r="E274" i="4" s="1"/>
  <c r="E273" i="4" s="1"/>
  <c r="E272" i="4" s="1"/>
  <c r="E271" i="4" s="1"/>
  <c r="E270" i="4" s="1"/>
  <c r="E269" i="4" s="1"/>
  <c r="E268" i="4" s="1"/>
  <c r="E267" i="4" s="1"/>
  <c r="E266" i="4" s="1"/>
  <c r="E265" i="4" s="1"/>
  <c r="E264" i="4" s="1"/>
  <c r="E263" i="4" s="1"/>
  <c r="E262" i="4" s="1"/>
  <c r="E261" i="4" s="1"/>
  <c r="E260" i="4" s="1"/>
  <c r="E259" i="4" s="1"/>
  <c r="E258" i="4" s="1"/>
  <c r="E257" i="4" s="1"/>
  <c r="E256" i="4" s="1"/>
  <c r="E255" i="4" s="1"/>
  <c r="E254" i="4" s="1"/>
  <c r="E253" i="4" s="1"/>
  <c r="E252" i="4" s="1"/>
  <c r="E251" i="4" s="1"/>
  <c r="E250" i="4" s="1"/>
  <c r="E249" i="4" s="1"/>
  <c r="E248" i="4" s="1"/>
  <c r="E247" i="4" s="1"/>
  <c r="E246" i="4" s="1"/>
  <c r="E245" i="4" s="1"/>
  <c r="E244" i="4" s="1"/>
  <c r="E243" i="4" s="1"/>
  <c r="E242" i="4" s="1"/>
  <c r="E241" i="4" s="1"/>
  <c r="E240" i="4" s="1"/>
  <c r="E239" i="4" s="1"/>
  <c r="E238" i="4" s="1"/>
  <c r="E237" i="4" s="1"/>
  <c r="E236" i="4" s="1"/>
  <c r="E235" i="4" s="1"/>
  <c r="E234" i="4" s="1"/>
  <c r="E233" i="4" s="1"/>
  <c r="E232" i="4" s="1"/>
  <c r="E231" i="4" s="1"/>
  <c r="E230" i="4" s="1"/>
  <c r="E229" i="4" s="1"/>
  <c r="E228" i="4" s="1"/>
  <c r="E227" i="4" s="1"/>
  <c r="E226" i="4" s="1"/>
  <c r="E225" i="4" s="1"/>
  <c r="E224" i="4" s="1"/>
  <c r="E223" i="4" s="1"/>
  <c r="E222" i="4" s="1"/>
  <c r="E221" i="4" s="1"/>
  <c r="E220" i="4" s="1"/>
  <c r="E219" i="4" s="1"/>
  <c r="E218" i="4" s="1"/>
  <c r="E217" i="4" s="1"/>
  <c r="E216" i="4" s="1"/>
  <c r="E215" i="4" s="1"/>
  <c r="E214" i="4" s="1"/>
  <c r="E213" i="4" s="1"/>
  <c r="E212" i="4" s="1"/>
  <c r="E211" i="4" s="1"/>
  <c r="E210" i="4" s="1"/>
  <c r="E209" i="4" s="1"/>
  <c r="E208" i="4" s="1"/>
  <c r="E207" i="4" s="1"/>
  <c r="E206" i="4" s="1"/>
  <c r="E205" i="4" s="1"/>
  <c r="E204" i="4" s="1"/>
  <c r="E203" i="4" s="1"/>
  <c r="E202" i="4" s="1"/>
  <c r="E201" i="4" s="1"/>
  <c r="E200" i="4" s="1"/>
  <c r="E199" i="4" s="1"/>
  <c r="E198" i="4" s="1"/>
  <c r="E197" i="4" s="1"/>
  <c r="E196" i="4" s="1"/>
  <c r="E195" i="4" s="1"/>
  <c r="E194" i="4" s="1"/>
  <c r="E193" i="4" s="1"/>
  <c r="E192" i="4" s="1"/>
  <c r="E191" i="4" s="1"/>
  <c r="E190" i="4" s="1"/>
  <c r="E189" i="4" s="1"/>
  <c r="E188" i="4" s="1"/>
  <c r="E187" i="4" s="1"/>
  <c r="E186" i="4" s="1"/>
  <c r="E185" i="4" s="1"/>
  <c r="E184" i="4" s="1"/>
  <c r="E183" i="4" s="1"/>
  <c r="E182" i="4" s="1"/>
  <c r="E181" i="4" s="1"/>
  <c r="E180" i="4" s="1"/>
  <c r="E179" i="4" s="1"/>
  <c r="E178" i="4" s="1"/>
  <c r="E177" i="4" s="1"/>
  <c r="E176" i="4" s="1"/>
  <c r="E175" i="4" s="1"/>
  <c r="E174" i="4" s="1"/>
  <c r="E173" i="4" s="1"/>
  <c r="E172" i="4" s="1"/>
  <c r="E171" i="4" s="1"/>
  <c r="E170" i="4" s="1"/>
  <c r="E169" i="4" s="1"/>
  <c r="E168" i="4" s="1"/>
  <c r="E167" i="4" s="1"/>
  <c r="E166" i="4" s="1"/>
  <c r="E165" i="4" s="1"/>
  <c r="E164" i="4" s="1"/>
  <c r="E163" i="4" s="1"/>
  <c r="E162" i="4" s="1"/>
  <c r="E161" i="4" s="1"/>
  <c r="E160" i="4" s="1"/>
  <c r="E159" i="4" s="1"/>
  <c r="E158" i="4" s="1"/>
  <c r="E157" i="4" s="1"/>
  <c r="E156" i="4" s="1"/>
  <c r="E155" i="4" s="1"/>
  <c r="E154" i="4" s="1"/>
  <c r="E153" i="4" s="1"/>
  <c r="E152" i="4" s="1"/>
  <c r="E151" i="4" s="1"/>
  <c r="E150" i="4" s="1"/>
  <c r="E149" i="4" s="1"/>
  <c r="E148" i="4" s="1"/>
  <c r="E147" i="4" s="1"/>
  <c r="E146" i="4" s="1"/>
  <c r="E145" i="4" s="1"/>
  <c r="E144" i="4" s="1"/>
  <c r="E143" i="4" s="1"/>
  <c r="E142" i="4" s="1"/>
  <c r="E141" i="4" s="1"/>
  <c r="E140" i="4" s="1"/>
  <c r="E139" i="4" s="1"/>
  <c r="E138" i="4" s="1"/>
  <c r="E137" i="4" s="1"/>
  <c r="E136" i="4" s="1"/>
  <c r="E135" i="4" s="1"/>
  <c r="E134" i="4" s="1"/>
  <c r="E133" i="4" s="1"/>
  <c r="E132" i="4" s="1"/>
  <c r="E131" i="4" s="1"/>
  <c r="E130" i="4" s="1"/>
  <c r="E129" i="4" s="1"/>
  <c r="E128" i="4" s="1"/>
  <c r="E127" i="4" s="1"/>
  <c r="E126" i="4" s="1"/>
  <c r="E125" i="4" s="1"/>
  <c r="E124" i="4" s="1"/>
  <c r="E123" i="4" s="1"/>
  <c r="E122" i="4" s="1"/>
  <c r="E121" i="4" s="1"/>
  <c r="E120" i="4" s="1"/>
  <c r="E119" i="4" s="1"/>
  <c r="E118" i="4" s="1"/>
  <c r="E117" i="4" s="1"/>
  <c r="E116" i="4" s="1"/>
  <c r="E115" i="4" s="1"/>
  <c r="E114" i="4" s="1"/>
  <c r="E113" i="4" s="1"/>
  <c r="E112" i="4" s="1"/>
  <c r="E111" i="4" s="1"/>
  <c r="E110" i="4" s="1"/>
  <c r="E109" i="4" s="1"/>
  <c r="E108" i="4" s="1"/>
  <c r="E107" i="4" s="1"/>
  <c r="E106" i="4" s="1"/>
  <c r="E105" i="4" s="1"/>
  <c r="E104" i="4" s="1"/>
  <c r="E103" i="4" s="1"/>
  <c r="E102" i="4" s="1"/>
  <c r="E101" i="4" s="1"/>
  <c r="E100" i="4" s="1"/>
  <c r="E99" i="4" s="1"/>
  <c r="E98" i="4" s="1"/>
  <c r="E97" i="4" s="1"/>
  <c r="E96" i="4" s="1"/>
  <c r="E95" i="4" s="1"/>
  <c r="E94" i="4" s="1"/>
  <c r="E93" i="4" s="1"/>
  <c r="E92" i="4" s="1"/>
  <c r="E91" i="4" s="1"/>
  <c r="E90" i="4" s="1"/>
  <c r="E89" i="4" s="1"/>
  <c r="E88" i="4" s="1"/>
  <c r="E87" i="4" s="1"/>
  <c r="E86" i="4" s="1"/>
  <c r="E85" i="4" s="1"/>
  <c r="E84" i="4" s="1"/>
  <c r="E83" i="4" s="1"/>
  <c r="E82" i="4" s="1"/>
  <c r="E81" i="4" s="1"/>
  <c r="E80" i="4" s="1"/>
  <c r="E79" i="4" s="1"/>
  <c r="E78" i="4" s="1"/>
  <c r="E77" i="4" s="1"/>
  <c r="E76" i="4" s="1"/>
  <c r="E75" i="4" s="1"/>
  <c r="E74" i="4" s="1"/>
  <c r="E73" i="4" s="1"/>
  <c r="E72" i="4" s="1"/>
  <c r="E71" i="4" s="1"/>
  <c r="E70" i="4" s="1"/>
  <c r="E69" i="4" s="1"/>
  <c r="E68" i="4" s="1"/>
  <c r="E67" i="4" s="1"/>
  <c r="E66" i="4" s="1"/>
  <c r="E65" i="4" s="1"/>
  <c r="E64" i="4" s="1"/>
  <c r="E63" i="4" s="1"/>
  <c r="E62" i="4" s="1"/>
  <c r="E61" i="4" s="1"/>
  <c r="E60" i="4" s="1"/>
  <c r="E59" i="4" s="1"/>
  <c r="E58" i="4" s="1"/>
  <c r="E57" i="4" s="1"/>
  <c r="E56" i="4" s="1"/>
  <c r="E55" i="4" s="1"/>
  <c r="E54" i="4" s="1"/>
  <c r="E53" i="4" s="1"/>
  <c r="E52" i="4" s="1"/>
  <c r="E51" i="4" s="1"/>
  <c r="E50" i="4" s="1"/>
  <c r="E49" i="4" s="1"/>
  <c r="E48" i="4" s="1"/>
  <c r="E47" i="4" s="1"/>
  <c r="E46" i="4" s="1"/>
  <c r="E45" i="4" s="1"/>
  <c r="E44" i="4" s="1"/>
  <c r="E43" i="4" s="1"/>
  <c r="E42" i="4" s="1"/>
  <c r="E41" i="4" s="1"/>
  <c r="E40" i="4" s="1"/>
  <c r="E39" i="4" s="1"/>
  <c r="E38" i="4" s="1"/>
  <c r="E37" i="4" s="1"/>
  <c r="E36" i="4" s="1"/>
  <c r="E35" i="4" s="1"/>
  <c r="E34" i="4" s="1"/>
  <c r="E33" i="4" s="1"/>
  <c r="E32" i="4" s="1"/>
  <c r="E31" i="4" s="1"/>
  <c r="E30" i="4" s="1"/>
  <c r="E29" i="4" s="1"/>
  <c r="E28" i="4" s="1"/>
  <c r="E27" i="4" s="1"/>
  <c r="E26" i="4" s="1"/>
  <c r="E25" i="4" s="1"/>
  <c r="E24" i="4" s="1"/>
  <c r="E23" i="4" s="1"/>
  <c r="E22" i="4" s="1"/>
  <c r="E21" i="4" s="1"/>
  <c r="E20" i="4" s="1"/>
  <c r="E19" i="4" s="1"/>
  <c r="E18" i="4" s="1"/>
  <c r="E17" i="4" s="1"/>
  <c r="E16" i="4" s="1"/>
  <c r="E15" i="4" s="1"/>
  <c r="E14" i="4" s="1"/>
  <c r="E13" i="4" s="1"/>
  <c r="E12" i="4" s="1"/>
  <c r="E11" i="4" s="1"/>
  <c r="J3" i="4"/>
  <c r="E365" i="3"/>
  <c r="D364" i="3"/>
  <c r="G366" i="4"/>
  <c r="F365" i="4"/>
  <c r="J4" i="4"/>
  <c r="E364" i="3" l="1"/>
  <c r="D363" i="3"/>
  <c r="F364" i="4"/>
  <c r="G365" i="4"/>
  <c r="E363" i="3" l="1"/>
  <c r="D362" i="3"/>
  <c r="G364" i="4"/>
  <c r="F363" i="4"/>
  <c r="E362" i="3" l="1"/>
  <c r="D361" i="3"/>
  <c r="F362" i="4"/>
  <c r="G363" i="4"/>
  <c r="E361" i="3" l="1"/>
  <c r="D360" i="3"/>
  <c r="G362" i="4"/>
  <c r="F361" i="4"/>
  <c r="E360" i="3" l="1"/>
  <c r="D359" i="3"/>
  <c r="F360" i="4"/>
  <c r="G361" i="4"/>
  <c r="E359" i="3" l="1"/>
  <c r="D358" i="3"/>
  <c r="G360" i="4"/>
  <c r="F359" i="4"/>
  <c r="E358" i="3" l="1"/>
  <c r="D357" i="3"/>
  <c r="G359" i="4"/>
  <c r="F358" i="4"/>
  <c r="E357" i="3" l="1"/>
  <c r="D356" i="3"/>
  <c r="G358" i="4"/>
  <c r="F357" i="4"/>
  <c r="E356" i="3" l="1"/>
  <c r="D355" i="3"/>
  <c r="G357" i="4"/>
  <c r="F356" i="4"/>
  <c r="E355" i="3" l="1"/>
  <c r="D354" i="3"/>
  <c r="G356" i="4"/>
  <c r="F355" i="4"/>
  <c r="E354" i="3" l="1"/>
  <c r="D353" i="3"/>
  <c r="F354" i="4"/>
  <c r="G355" i="4"/>
  <c r="E353" i="3" l="1"/>
  <c r="D352" i="3"/>
  <c r="G354" i="4"/>
  <c r="F353" i="4"/>
  <c r="E352" i="3" l="1"/>
  <c r="D351" i="3"/>
  <c r="G353" i="4"/>
  <c r="F352" i="4"/>
  <c r="E351" i="3" l="1"/>
  <c r="D350" i="3"/>
  <c r="G352" i="4"/>
  <c r="F351" i="4"/>
  <c r="E350" i="3" l="1"/>
  <c r="D349" i="3"/>
  <c r="F350" i="4"/>
  <c r="G351" i="4"/>
  <c r="E349" i="3" l="1"/>
  <c r="D348" i="3"/>
  <c r="G350" i="4"/>
  <c r="F349" i="4"/>
  <c r="E348" i="3" l="1"/>
  <c r="D347" i="3"/>
  <c r="F348" i="4"/>
  <c r="G349" i="4"/>
  <c r="E347" i="3" l="1"/>
  <c r="D346" i="3"/>
  <c r="F347" i="4"/>
  <c r="G348" i="4"/>
  <c r="E346" i="3" l="1"/>
  <c r="D345" i="3"/>
  <c r="G347" i="4"/>
  <c r="F346" i="4"/>
  <c r="E345" i="3" l="1"/>
  <c r="D344" i="3"/>
  <c r="G346" i="4"/>
  <c r="F345" i="4"/>
  <c r="E344" i="3" l="1"/>
  <c r="D343" i="3"/>
  <c r="F344" i="4"/>
  <c r="G345" i="4"/>
  <c r="E343" i="3" l="1"/>
  <c r="D342" i="3"/>
  <c r="F343" i="4"/>
  <c r="G344" i="4"/>
  <c r="E342" i="3" l="1"/>
  <c r="D341" i="3"/>
  <c r="G343" i="4"/>
  <c r="F342" i="4"/>
  <c r="E341" i="3" l="1"/>
  <c r="D340" i="3"/>
  <c r="F341" i="4"/>
  <c r="G342" i="4"/>
  <c r="E340" i="3" l="1"/>
  <c r="D339" i="3"/>
  <c r="F340" i="4"/>
  <c r="G341" i="4"/>
  <c r="E339" i="3" l="1"/>
  <c r="D338" i="3"/>
  <c r="G340" i="4"/>
  <c r="F339" i="4"/>
  <c r="E338" i="3" l="1"/>
  <c r="D337" i="3"/>
  <c r="G339" i="4"/>
  <c r="F338" i="4"/>
  <c r="E337" i="3" l="1"/>
  <c r="D336" i="3"/>
  <c r="F337" i="4"/>
  <c r="G338" i="4"/>
  <c r="E336" i="3" l="1"/>
  <c r="D335" i="3"/>
  <c r="G337" i="4"/>
  <c r="F336" i="4"/>
  <c r="E335" i="3" l="1"/>
  <c r="D334" i="3"/>
  <c r="G336" i="4"/>
  <c r="F335" i="4"/>
  <c r="E334" i="3" l="1"/>
  <c r="D333" i="3"/>
  <c r="G335" i="4"/>
  <c r="F334" i="4"/>
  <c r="D332" i="3" l="1"/>
  <c r="E333" i="3"/>
  <c r="G334" i="4"/>
  <c r="F333" i="4"/>
  <c r="E332" i="3" l="1"/>
  <c r="D331" i="3"/>
  <c r="F332" i="4"/>
  <c r="G333" i="4"/>
  <c r="E331" i="3" l="1"/>
  <c r="D330" i="3"/>
  <c r="G332" i="4"/>
  <c r="F331" i="4"/>
  <c r="D329" i="3" l="1"/>
  <c r="E330" i="3"/>
  <c r="G331" i="4"/>
  <c r="F330" i="4"/>
  <c r="E329" i="3" l="1"/>
  <c r="D328" i="3"/>
  <c r="G330" i="4"/>
  <c r="F329" i="4"/>
  <c r="D327" i="3" l="1"/>
  <c r="E328" i="3"/>
  <c r="G329" i="4"/>
  <c r="F328" i="4"/>
  <c r="E327" i="3" l="1"/>
  <c r="D326" i="3"/>
  <c r="F327" i="4"/>
  <c r="G328" i="4"/>
  <c r="D325" i="3" l="1"/>
  <c r="E326" i="3"/>
  <c r="G327" i="4"/>
  <c r="F326" i="4"/>
  <c r="D324" i="3" l="1"/>
  <c r="E325" i="3"/>
  <c r="G326" i="4"/>
  <c r="F325" i="4"/>
  <c r="D323" i="3" l="1"/>
  <c r="E324" i="3"/>
  <c r="F324" i="4"/>
  <c r="G325" i="4"/>
  <c r="E323" i="3" l="1"/>
  <c r="D322" i="3"/>
  <c r="G324" i="4"/>
  <c r="F323" i="4"/>
  <c r="D321" i="3" l="1"/>
  <c r="E322" i="3"/>
  <c r="G323" i="4"/>
  <c r="F322" i="4"/>
  <c r="D320" i="3" l="1"/>
  <c r="E321" i="3"/>
  <c r="G322" i="4"/>
  <c r="F321" i="4"/>
  <c r="E320" i="3" l="1"/>
  <c r="D319" i="3"/>
  <c r="G321" i="4"/>
  <c r="F320" i="4"/>
  <c r="D318" i="3" l="1"/>
  <c r="E319" i="3"/>
  <c r="G320" i="4"/>
  <c r="F319" i="4"/>
  <c r="E318" i="3" l="1"/>
  <c r="D317" i="3"/>
  <c r="F318" i="4"/>
  <c r="G319" i="4"/>
  <c r="D316" i="3" l="1"/>
  <c r="E317" i="3"/>
  <c r="G318" i="4"/>
  <c r="F317" i="4"/>
  <c r="D315" i="3" l="1"/>
  <c r="E316" i="3"/>
  <c r="F316" i="4"/>
  <c r="G317" i="4"/>
  <c r="D314" i="3" l="1"/>
  <c r="E315" i="3"/>
  <c r="F315" i="4"/>
  <c r="G316" i="4"/>
  <c r="D313" i="3" l="1"/>
  <c r="E314" i="3"/>
  <c r="F314" i="4"/>
  <c r="G315" i="4"/>
  <c r="E313" i="3" l="1"/>
  <c r="D312" i="3"/>
  <c r="F313" i="4"/>
  <c r="G314" i="4"/>
  <c r="D311" i="3" l="1"/>
  <c r="E312" i="3"/>
  <c r="G313" i="4"/>
  <c r="F312" i="4"/>
  <c r="D310" i="3" l="1"/>
  <c r="E311" i="3"/>
  <c r="G312" i="4"/>
  <c r="F311" i="4"/>
  <c r="D309" i="3" l="1"/>
  <c r="E310" i="3"/>
  <c r="G311" i="4"/>
  <c r="F310" i="4"/>
  <c r="D308" i="3" l="1"/>
  <c r="E309" i="3"/>
  <c r="F309" i="4"/>
  <c r="G310" i="4"/>
  <c r="E308" i="3" l="1"/>
  <c r="D307" i="3"/>
  <c r="F308" i="4"/>
  <c r="G309" i="4"/>
  <c r="D306" i="3" l="1"/>
  <c r="E307" i="3"/>
  <c r="G308" i="4"/>
  <c r="F307" i="4"/>
  <c r="E306" i="3" l="1"/>
  <c r="D305" i="3"/>
  <c r="G307" i="4"/>
  <c r="F306" i="4"/>
  <c r="D304" i="3" l="1"/>
  <c r="E305" i="3"/>
  <c r="G306" i="4"/>
  <c r="F305" i="4"/>
  <c r="D303" i="3" l="1"/>
  <c r="E304" i="3"/>
  <c r="F304" i="4"/>
  <c r="G305" i="4"/>
  <c r="E303" i="3" l="1"/>
  <c r="D302" i="3"/>
  <c r="F303" i="4"/>
  <c r="G304" i="4"/>
  <c r="D301" i="3" l="1"/>
  <c r="E302" i="3"/>
  <c r="G303" i="4"/>
  <c r="F302" i="4"/>
  <c r="D300" i="3" l="1"/>
  <c r="E301" i="3"/>
  <c r="F301" i="4"/>
  <c r="G302" i="4"/>
  <c r="E300" i="3" l="1"/>
  <c r="D299" i="3"/>
  <c r="G301" i="4"/>
  <c r="F300" i="4"/>
  <c r="D298" i="3" l="1"/>
  <c r="E299" i="3"/>
  <c r="F299" i="4"/>
  <c r="G300" i="4"/>
  <c r="E298" i="3" l="1"/>
  <c r="D297" i="3"/>
  <c r="F298" i="4"/>
  <c r="G299" i="4"/>
  <c r="D296" i="3" l="1"/>
  <c r="E297" i="3"/>
  <c r="G298" i="4"/>
  <c r="F297" i="4"/>
  <c r="D295" i="3" l="1"/>
  <c r="E296" i="3"/>
  <c r="G297" i="4"/>
  <c r="F296" i="4"/>
  <c r="D294" i="3" l="1"/>
  <c r="E295" i="3"/>
  <c r="F295" i="4"/>
  <c r="G296" i="4"/>
  <c r="E294" i="3" l="1"/>
  <c r="D293" i="3"/>
  <c r="F294" i="4"/>
  <c r="G295" i="4"/>
  <c r="D292" i="3" l="1"/>
  <c r="E293" i="3"/>
  <c r="G294" i="4"/>
  <c r="F293" i="4"/>
  <c r="D291" i="3" l="1"/>
  <c r="E292" i="3"/>
  <c r="G293" i="4"/>
  <c r="F292" i="4"/>
  <c r="D290" i="3" l="1"/>
  <c r="E291" i="3"/>
  <c r="G292" i="4"/>
  <c r="F291" i="4"/>
  <c r="D289" i="3" l="1"/>
  <c r="E290" i="3"/>
  <c r="F290" i="4"/>
  <c r="G291" i="4"/>
  <c r="E289" i="3" l="1"/>
  <c r="D288" i="3"/>
  <c r="F289" i="4"/>
  <c r="G290" i="4"/>
  <c r="D287" i="3" l="1"/>
  <c r="E288" i="3"/>
  <c r="G289" i="4"/>
  <c r="F288" i="4"/>
  <c r="D286" i="3" l="1"/>
  <c r="E287" i="3"/>
  <c r="G288" i="4"/>
  <c r="F287" i="4"/>
  <c r="D285" i="3" l="1"/>
  <c r="E286" i="3"/>
  <c r="F286" i="4"/>
  <c r="G287" i="4"/>
  <c r="D284" i="3" l="1"/>
  <c r="E285" i="3"/>
  <c r="G286" i="4"/>
  <c r="F285" i="4"/>
  <c r="E284" i="3" l="1"/>
  <c r="D283" i="3"/>
  <c r="F284" i="4"/>
  <c r="G285" i="4"/>
  <c r="D282" i="3" l="1"/>
  <c r="E283" i="3"/>
  <c r="G284" i="4"/>
  <c r="F283" i="4"/>
  <c r="D281" i="3" l="1"/>
  <c r="E282" i="3"/>
  <c r="F282" i="4"/>
  <c r="G283" i="4"/>
  <c r="D280" i="3" l="1"/>
  <c r="E281" i="3"/>
  <c r="G282" i="4"/>
  <c r="F281" i="4"/>
  <c r="D279" i="3" l="1"/>
  <c r="E280" i="3"/>
  <c r="F280" i="4"/>
  <c r="G281" i="4"/>
  <c r="E279" i="3" l="1"/>
  <c r="D278" i="3"/>
  <c r="F279" i="4"/>
  <c r="G280" i="4"/>
  <c r="D277" i="3" l="1"/>
  <c r="E278" i="3"/>
  <c r="G279" i="4"/>
  <c r="F278" i="4"/>
  <c r="D276" i="3" l="1"/>
  <c r="E277" i="3"/>
  <c r="G278" i="4"/>
  <c r="F277" i="4"/>
  <c r="D275" i="3" l="1"/>
  <c r="E276" i="3"/>
  <c r="G277" i="4"/>
  <c r="F276" i="4"/>
  <c r="D274" i="3" l="1"/>
  <c r="E275" i="3"/>
  <c r="G276" i="4"/>
  <c r="F275" i="4"/>
  <c r="E274" i="3" l="1"/>
  <c r="D273" i="3"/>
  <c r="F274" i="4"/>
  <c r="G275" i="4"/>
  <c r="D272" i="3" l="1"/>
  <c r="E273" i="3"/>
  <c r="G274" i="4"/>
  <c r="F273" i="4"/>
  <c r="D271" i="3" l="1"/>
  <c r="E272" i="3"/>
  <c r="F272" i="4"/>
  <c r="G273" i="4"/>
  <c r="D270" i="3" l="1"/>
  <c r="E271" i="3"/>
  <c r="G272" i="4"/>
  <c r="F271" i="4"/>
  <c r="D269" i="3" l="1"/>
  <c r="E270" i="3"/>
  <c r="F270" i="4"/>
  <c r="G271" i="4"/>
  <c r="E269" i="3" l="1"/>
  <c r="D268" i="3"/>
  <c r="F269" i="4"/>
  <c r="G270" i="4"/>
  <c r="D267" i="3" l="1"/>
  <c r="E268" i="3"/>
  <c r="G269" i="4"/>
  <c r="F268" i="4"/>
  <c r="D266" i="3" l="1"/>
  <c r="E267" i="3"/>
  <c r="F267" i="4"/>
  <c r="G268" i="4"/>
  <c r="E266" i="3" l="1"/>
  <c r="D265" i="3"/>
  <c r="F266" i="4"/>
  <c r="G267" i="4"/>
  <c r="E265" i="3" l="1"/>
  <c r="D264" i="3"/>
  <c r="F265" i="4"/>
  <c r="G266" i="4"/>
  <c r="E264" i="3" l="1"/>
  <c r="D263" i="3"/>
  <c r="F264" i="4"/>
  <c r="G265" i="4"/>
  <c r="E263" i="3" l="1"/>
  <c r="D262" i="3"/>
  <c r="G264" i="4"/>
  <c r="F263" i="4"/>
  <c r="D261" i="3" l="1"/>
  <c r="E262" i="3"/>
  <c r="F262" i="4"/>
  <c r="G263" i="4"/>
  <c r="D260" i="3" l="1"/>
  <c r="E261" i="3"/>
  <c r="G262" i="4"/>
  <c r="F261" i="4"/>
  <c r="D259" i="3" l="1"/>
  <c r="E260" i="3"/>
  <c r="F260" i="4"/>
  <c r="G261" i="4"/>
  <c r="D258" i="3" l="1"/>
  <c r="E259" i="3"/>
  <c r="G260" i="4"/>
  <c r="F259" i="4"/>
  <c r="E258" i="3" l="1"/>
  <c r="D257" i="3"/>
  <c r="F258" i="4"/>
  <c r="G259" i="4"/>
  <c r="D256" i="3" l="1"/>
  <c r="E257" i="3"/>
  <c r="G258" i="4"/>
  <c r="F257" i="4"/>
  <c r="D255" i="3" l="1"/>
  <c r="E256" i="3"/>
  <c r="G257" i="4"/>
  <c r="F256" i="4"/>
  <c r="D254" i="3" l="1"/>
  <c r="E255" i="3"/>
  <c r="F255" i="4"/>
  <c r="G256" i="4"/>
  <c r="E254" i="3" l="1"/>
  <c r="D253" i="3"/>
  <c r="F254" i="4"/>
  <c r="G255" i="4"/>
  <c r="D252" i="3" l="1"/>
  <c r="E253" i="3"/>
  <c r="G254" i="4"/>
  <c r="F253" i="4"/>
  <c r="D251" i="3" l="1"/>
  <c r="E252" i="3"/>
  <c r="F252" i="4"/>
  <c r="G253" i="4"/>
  <c r="D250" i="3" l="1"/>
  <c r="E251" i="3"/>
  <c r="G252" i="4"/>
  <c r="F251" i="4"/>
  <c r="D249" i="3" l="1"/>
  <c r="E250" i="3"/>
  <c r="F250" i="4"/>
  <c r="G251" i="4"/>
  <c r="E249" i="3" l="1"/>
  <c r="D248" i="3"/>
  <c r="F249" i="4"/>
  <c r="G250" i="4"/>
  <c r="D247" i="3" l="1"/>
  <c r="E248" i="3"/>
  <c r="G249" i="4"/>
  <c r="F248" i="4"/>
  <c r="D246" i="3" l="1"/>
  <c r="E247" i="3"/>
  <c r="G248" i="4"/>
  <c r="F247" i="4"/>
  <c r="D245" i="3" l="1"/>
  <c r="E246" i="3"/>
  <c r="G247" i="4"/>
  <c r="F246" i="4"/>
  <c r="D244" i="3" l="1"/>
  <c r="E245" i="3"/>
  <c r="F245" i="4"/>
  <c r="G246" i="4"/>
  <c r="E244" i="3" l="1"/>
  <c r="D243" i="3"/>
  <c r="F244" i="4"/>
  <c r="G245" i="4"/>
  <c r="D242" i="3" l="1"/>
  <c r="E243" i="3"/>
  <c r="G244" i="4"/>
  <c r="F243" i="4"/>
  <c r="D241" i="3" l="1"/>
  <c r="E242" i="3"/>
  <c r="F242" i="4"/>
  <c r="G243" i="4"/>
  <c r="D240" i="3" l="1"/>
  <c r="E241" i="3"/>
  <c r="G242" i="4"/>
  <c r="F241" i="4"/>
  <c r="D239" i="3" l="1"/>
  <c r="E240" i="3"/>
  <c r="F240" i="4"/>
  <c r="G241" i="4"/>
  <c r="D238" i="3" l="1"/>
  <c r="E239" i="3"/>
  <c r="G240" i="4"/>
  <c r="F239" i="4"/>
  <c r="D237" i="3" l="1"/>
  <c r="E238" i="3"/>
  <c r="G239" i="4"/>
  <c r="F238" i="4"/>
  <c r="D236" i="3" l="1"/>
  <c r="E237" i="3"/>
  <c r="G238" i="4"/>
  <c r="F237" i="4"/>
  <c r="D235" i="3" l="1"/>
  <c r="E236" i="3"/>
  <c r="F236" i="4"/>
  <c r="G237" i="4"/>
  <c r="D234" i="3" l="1"/>
  <c r="E235" i="3"/>
  <c r="F235" i="4"/>
  <c r="G236" i="4"/>
  <c r="D233" i="3" l="1"/>
  <c r="E234" i="3"/>
  <c r="G235" i="4"/>
  <c r="F234" i="4"/>
  <c r="D232" i="3" l="1"/>
  <c r="E233" i="3"/>
  <c r="F233" i="4"/>
  <c r="G234" i="4"/>
  <c r="D231" i="3" l="1"/>
  <c r="E232" i="3"/>
  <c r="F232" i="4"/>
  <c r="G233" i="4"/>
  <c r="D230" i="3" l="1"/>
  <c r="E231" i="3"/>
  <c r="F231" i="4"/>
  <c r="G232" i="4"/>
  <c r="D229" i="3" l="1"/>
  <c r="E230" i="3"/>
  <c r="G231" i="4"/>
  <c r="F230" i="4"/>
  <c r="D228" i="3" l="1"/>
  <c r="E229" i="3"/>
  <c r="G230" i="4"/>
  <c r="F229" i="4"/>
  <c r="D227" i="3" l="1"/>
  <c r="E228" i="3"/>
  <c r="F228" i="4"/>
  <c r="G229" i="4"/>
  <c r="D226" i="3" l="1"/>
  <c r="E227" i="3"/>
  <c r="G228" i="4"/>
  <c r="F227" i="4"/>
  <c r="D225" i="3" l="1"/>
  <c r="E226" i="3"/>
  <c r="G227" i="4"/>
  <c r="F226" i="4"/>
  <c r="D224" i="3" l="1"/>
  <c r="E225" i="3"/>
  <c r="G226" i="4"/>
  <c r="F225" i="4"/>
  <c r="E224" i="3" l="1"/>
  <c r="D223" i="3"/>
  <c r="F224" i="4"/>
  <c r="G225" i="4"/>
  <c r="E223" i="3" l="1"/>
  <c r="D222" i="3"/>
  <c r="G224" i="4"/>
  <c r="F223" i="4"/>
  <c r="D221" i="3" l="1"/>
  <c r="E222" i="3"/>
  <c r="G223" i="4"/>
  <c r="F222" i="4"/>
  <c r="D220" i="3" l="1"/>
  <c r="E221" i="3"/>
  <c r="F221" i="4"/>
  <c r="G222" i="4"/>
  <c r="D219" i="3" l="1"/>
  <c r="E220" i="3"/>
  <c r="F220" i="4"/>
  <c r="G221" i="4"/>
  <c r="E219" i="3" l="1"/>
  <c r="D218" i="3"/>
  <c r="F219" i="4"/>
  <c r="G220" i="4"/>
  <c r="D217" i="3" l="1"/>
  <c r="E218" i="3"/>
  <c r="G219" i="4"/>
  <c r="F218" i="4"/>
  <c r="D216" i="3" l="1"/>
  <c r="E217" i="3"/>
  <c r="G218" i="4"/>
  <c r="F217" i="4"/>
  <c r="D215" i="3" l="1"/>
  <c r="E216" i="3"/>
  <c r="G217" i="4"/>
  <c r="F216" i="4"/>
  <c r="D214" i="3" l="1"/>
  <c r="E215" i="3"/>
  <c r="G216" i="4"/>
  <c r="F215" i="4"/>
  <c r="E214" i="3" l="1"/>
  <c r="D213" i="3"/>
  <c r="G215" i="4"/>
  <c r="F214" i="4"/>
  <c r="D212" i="3" l="1"/>
  <c r="E213" i="3"/>
  <c r="G214" i="4"/>
  <c r="F213" i="4"/>
  <c r="D211" i="3" l="1"/>
  <c r="E212" i="3"/>
  <c r="F212" i="4"/>
  <c r="G213" i="4"/>
  <c r="D210" i="3" l="1"/>
  <c r="E211" i="3"/>
  <c r="F211" i="4"/>
  <c r="G212" i="4"/>
  <c r="D209" i="3" l="1"/>
  <c r="E210" i="3"/>
  <c r="G211" i="4"/>
  <c r="F210" i="4"/>
  <c r="E209" i="3" l="1"/>
  <c r="D208" i="3"/>
  <c r="F209" i="4"/>
  <c r="G210" i="4"/>
  <c r="D207" i="3" l="1"/>
  <c r="E208" i="3"/>
  <c r="G209" i="4"/>
  <c r="F208" i="4"/>
  <c r="D206" i="3" l="1"/>
  <c r="E207" i="3"/>
  <c r="F207" i="4"/>
  <c r="G208" i="4"/>
  <c r="D205" i="3" l="1"/>
  <c r="E206" i="3"/>
  <c r="G207" i="4"/>
  <c r="F206" i="4"/>
  <c r="E205" i="3" l="1"/>
  <c r="D204" i="3"/>
  <c r="G206" i="4"/>
  <c r="F205" i="4"/>
  <c r="D203" i="3" l="1"/>
  <c r="E204" i="3"/>
  <c r="F204" i="4"/>
  <c r="G205" i="4"/>
  <c r="E203" i="3" l="1"/>
  <c r="D202" i="3"/>
  <c r="F203" i="4"/>
  <c r="G204" i="4"/>
  <c r="D201" i="3" l="1"/>
  <c r="E202" i="3"/>
  <c r="G203" i="4"/>
  <c r="F202" i="4"/>
  <c r="D200" i="3" l="1"/>
  <c r="E201" i="3"/>
  <c r="F201" i="4"/>
  <c r="G202" i="4"/>
  <c r="D199" i="3" l="1"/>
  <c r="E200" i="3"/>
  <c r="G201" i="4"/>
  <c r="F200" i="4"/>
  <c r="D198" i="3" l="1"/>
  <c r="E199" i="3"/>
  <c r="F199" i="4"/>
  <c r="G200" i="4"/>
  <c r="D197" i="3" l="1"/>
  <c r="E198" i="3"/>
  <c r="F198" i="4"/>
  <c r="G199" i="4"/>
  <c r="D196" i="3" l="1"/>
  <c r="E197" i="3"/>
  <c r="F197" i="4"/>
  <c r="G198" i="4"/>
  <c r="D195" i="3" l="1"/>
  <c r="E196" i="3"/>
  <c r="F196" i="4"/>
  <c r="G197" i="4"/>
  <c r="D194" i="3" l="1"/>
  <c r="E195" i="3"/>
  <c r="F195" i="4"/>
  <c r="G196" i="4"/>
  <c r="D193" i="3" l="1"/>
  <c r="E194" i="3"/>
  <c r="F194" i="4"/>
  <c r="G195" i="4"/>
  <c r="D192" i="3" l="1"/>
  <c r="E193" i="3"/>
  <c r="F193" i="4"/>
  <c r="G194" i="4"/>
  <c r="D191" i="3" l="1"/>
  <c r="E192" i="3"/>
  <c r="F192" i="4"/>
  <c r="G193" i="4"/>
  <c r="E191" i="3" l="1"/>
  <c r="D190" i="3"/>
  <c r="F191" i="4"/>
  <c r="G192" i="4"/>
  <c r="D189" i="3" l="1"/>
  <c r="E190" i="3"/>
  <c r="F190" i="4"/>
  <c r="G191" i="4"/>
  <c r="D188" i="3" l="1"/>
  <c r="E189" i="3"/>
  <c r="F189" i="4"/>
  <c r="G190" i="4"/>
  <c r="D187" i="3" l="1"/>
  <c r="E188" i="3"/>
  <c r="F188" i="4"/>
  <c r="G189" i="4"/>
  <c r="E187" i="3" l="1"/>
  <c r="D186" i="3"/>
  <c r="G188" i="4"/>
  <c r="F187" i="4"/>
  <c r="D185" i="3" l="1"/>
  <c r="E186" i="3"/>
  <c r="G187" i="4"/>
  <c r="F186" i="4"/>
  <c r="E185" i="3" l="1"/>
  <c r="D184" i="3"/>
  <c r="F185" i="4"/>
  <c r="G186" i="4"/>
  <c r="D183" i="3" l="1"/>
  <c r="E184" i="3"/>
  <c r="G185" i="4"/>
  <c r="F184" i="4"/>
  <c r="E183" i="3" l="1"/>
  <c r="D182" i="3"/>
  <c r="G184" i="4"/>
  <c r="F183" i="4"/>
  <c r="E182" i="3" l="1"/>
  <c r="D181" i="3"/>
  <c r="G183" i="4"/>
  <c r="F182" i="4"/>
  <c r="D180" i="3" l="1"/>
  <c r="E181" i="3"/>
  <c r="F181" i="4"/>
  <c r="G182" i="4"/>
  <c r="D179" i="3" l="1"/>
  <c r="E180" i="3"/>
  <c r="G181" i="4"/>
  <c r="F180" i="4"/>
  <c r="D178" i="3" l="1"/>
  <c r="E179" i="3"/>
  <c r="G180" i="4"/>
  <c r="F179" i="4"/>
  <c r="D177" i="3" l="1"/>
  <c r="E178" i="3"/>
  <c r="G179" i="4"/>
  <c r="F178" i="4"/>
  <c r="D176" i="3" l="1"/>
  <c r="E177" i="3"/>
  <c r="G178" i="4"/>
  <c r="F177" i="4"/>
  <c r="D175" i="3" l="1"/>
  <c r="E176" i="3"/>
  <c r="G177" i="4"/>
  <c r="F176" i="4"/>
  <c r="D174" i="3" l="1"/>
  <c r="E175" i="3"/>
  <c r="G176" i="4"/>
  <c r="F175" i="4"/>
  <c r="D173" i="3" l="1"/>
  <c r="E174" i="3"/>
  <c r="F174" i="4"/>
  <c r="G175" i="4"/>
  <c r="D172" i="3" l="1"/>
  <c r="E173" i="3"/>
  <c r="G174" i="4"/>
  <c r="F173" i="4"/>
  <c r="D171" i="3" l="1"/>
  <c r="E172" i="3"/>
  <c r="G173" i="4"/>
  <c r="F172" i="4"/>
  <c r="D170" i="3" l="1"/>
  <c r="E171" i="3"/>
  <c r="F171" i="4"/>
  <c r="G172" i="4"/>
  <c r="E170" i="3" l="1"/>
  <c r="D169" i="3"/>
  <c r="F170" i="4"/>
  <c r="G171" i="4"/>
  <c r="D168" i="3" l="1"/>
  <c r="E169" i="3"/>
  <c r="G170" i="4"/>
  <c r="F169" i="4"/>
  <c r="D167" i="3" l="1"/>
  <c r="E168" i="3"/>
  <c r="F168" i="4"/>
  <c r="G169" i="4"/>
  <c r="E167" i="3" l="1"/>
  <c r="D166" i="3"/>
  <c r="G168" i="4"/>
  <c r="F167" i="4"/>
  <c r="E166" i="3" l="1"/>
  <c r="D165" i="3"/>
  <c r="F166" i="4"/>
  <c r="G167" i="4"/>
  <c r="D164" i="3" l="1"/>
  <c r="E165" i="3"/>
  <c r="G166" i="4"/>
  <c r="F165" i="4"/>
  <c r="D163" i="3" l="1"/>
  <c r="E164" i="3"/>
  <c r="G165" i="4"/>
  <c r="F164" i="4"/>
  <c r="D162" i="3" l="1"/>
  <c r="E163" i="3"/>
  <c r="G164" i="4"/>
  <c r="F163" i="4"/>
  <c r="D161" i="3" l="1"/>
  <c r="E162" i="3"/>
  <c r="F162" i="4"/>
  <c r="G163" i="4"/>
  <c r="D160" i="3" l="1"/>
  <c r="E161" i="3"/>
  <c r="F161" i="4"/>
  <c r="G162" i="4"/>
  <c r="D159" i="3" l="1"/>
  <c r="E160" i="3"/>
  <c r="G161" i="4"/>
  <c r="F160" i="4"/>
  <c r="D158" i="3" l="1"/>
  <c r="E159" i="3"/>
  <c r="G160" i="4"/>
  <c r="F159" i="4"/>
  <c r="D157" i="3" l="1"/>
  <c r="E158" i="3"/>
  <c r="F158" i="4"/>
  <c r="G159" i="4"/>
  <c r="D156" i="3" l="1"/>
  <c r="E157" i="3"/>
  <c r="G158" i="4"/>
  <c r="F157" i="4"/>
  <c r="D155" i="3" l="1"/>
  <c r="E156" i="3"/>
  <c r="G157" i="4"/>
  <c r="F156" i="4"/>
  <c r="D154" i="3" l="1"/>
  <c r="E155" i="3"/>
  <c r="G156" i="4"/>
  <c r="F155" i="4"/>
  <c r="E154" i="3" l="1"/>
  <c r="D153" i="3"/>
  <c r="F154" i="4"/>
  <c r="G155" i="4"/>
  <c r="E153" i="3" l="1"/>
  <c r="D152" i="3"/>
  <c r="G154" i="4"/>
  <c r="F153" i="4"/>
  <c r="D151" i="3" l="1"/>
  <c r="E152" i="3"/>
  <c r="F152" i="4"/>
  <c r="G153" i="4"/>
  <c r="D150" i="3" l="1"/>
  <c r="E151" i="3"/>
  <c r="F151" i="4"/>
  <c r="G152" i="4"/>
  <c r="D149" i="3" l="1"/>
  <c r="E150" i="3"/>
  <c r="F150" i="4"/>
  <c r="G151" i="4"/>
  <c r="E149" i="3" l="1"/>
  <c r="D148" i="3"/>
  <c r="G150" i="4"/>
  <c r="F149" i="4"/>
  <c r="D147" i="3" l="1"/>
  <c r="E148" i="3"/>
  <c r="G149" i="4"/>
  <c r="F148" i="4"/>
  <c r="E147" i="3" l="1"/>
  <c r="D146" i="3"/>
  <c r="F147" i="4"/>
  <c r="G148" i="4"/>
  <c r="D145" i="3" l="1"/>
  <c r="E146" i="3"/>
  <c r="G147" i="4"/>
  <c r="F146" i="4"/>
  <c r="E145" i="3" l="1"/>
  <c r="D144" i="3"/>
  <c r="F145" i="4"/>
  <c r="G146" i="4"/>
  <c r="D143" i="3" l="1"/>
  <c r="E144" i="3"/>
  <c r="G145" i="4"/>
  <c r="F144" i="4"/>
  <c r="D142" i="3" l="1"/>
  <c r="E143" i="3"/>
  <c r="G144" i="4"/>
  <c r="F143" i="4"/>
  <c r="D141" i="3" l="1"/>
  <c r="E142" i="3"/>
  <c r="F142" i="4"/>
  <c r="G143" i="4"/>
  <c r="E141" i="3" l="1"/>
  <c r="D140" i="3"/>
  <c r="F141" i="4"/>
  <c r="G142" i="4"/>
  <c r="E140" i="3" l="1"/>
  <c r="D139" i="3"/>
  <c r="G141" i="4"/>
  <c r="F140" i="4"/>
  <c r="E139" i="3" l="1"/>
  <c r="D138" i="3"/>
  <c r="G140" i="4"/>
  <c r="F139" i="4"/>
  <c r="D137" i="3" l="1"/>
  <c r="E138" i="3"/>
  <c r="F138" i="4"/>
  <c r="G139" i="4"/>
  <c r="D136" i="3" l="1"/>
  <c r="E137" i="3"/>
  <c r="F137" i="4"/>
  <c r="G138" i="4"/>
  <c r="D135" i="3" l="1"/>
  <c r="E136" i="3"/>
  <c r="F136" i="4"/>
  <c r="G137" i="4"/>
  <c r="E135" i="3" l="1"/>
  <c r="D134" i="3"/>
  <c r="F135" i="4"/>
  <c r="G136" i="4"/>
  <c r="D133" i="3" l="1"/>
  <c r="E134" i="3"/>
  <c r="G135" i="4"/>
  <c r="F134" i="4"/>
  <c r="D132" i="3" l="1"/>
  <c r="E133" i="3"/>
  <c r="F133" i="4"/>
  <c r="G134" i="4"/>
  <c r="D131" i="3" l="1"/>
  <c r="E132" i="3"/>
  <c r="F132" i="4"/>
  <c r="G133" i="4"/>
  <c r="D130" i="3" l="1"/>
  <c r="E131" i="3"/>
  <c r="G132" i="4"/>
  <c r="F131" i="4"/>
  <c r="E130" i="3" l="1"/>
  <c r="D129" i="3"/>
  <c r="F130" i="4"/>
  <c r="G131" i="4"/>
  <c r="D128" i="3" l="1"/>
  <c r="E129" i="3"/>
  <c r="F129" i="4"/>
  <c r="G130" i="4"/>
  <c r="D127" i="3" l="1"/>
  <c r="E128" i="3"/>
  <c r="F128" i="4"/>
  <c r="G129" i="4"/>
  <c r="D126" i="3" l="1"/>
  <c r="E127" i="3"/>
  <c r="G128" i="4"/>
  <c r="F127" i="4"/>
  <c r="D125" i="3" l="1"/>
  <c r="E126" i="3"/>
  <c r="F126" i="4"/>
  <c r="G127" i="4"/>
  <c r="E125" i="3" l="1"/>
  <c r="D124" i="3"/>
  <c r="F125" i="4"/>
  <c r="G126" i="4"/>
  <c r="D123" i="3" l="1"/>
  <c r="E124" i="3"/>
  <c r="G125" i="4"/>
  <c r="F124" i="4"/>
  <c r="D122" i="3" l="1"/>
  <c r="E123" i="3"/>
  <c r="F123" i="4"/>
  <c r="G124" i="4"/>
  <c r="E122" i="3" l="1"/>
  <c r="D121" i="3"/>
  <c r="G123" i="4"/>
  <c r="F122" i="4"/>
  <c r="D120" i="3" l="1"/>
  <c r="E121" i="3"/>
  <c r="F121" i="4"/>
  <c r="G122" i="4"/>
  <c r="E120" i="3" l="1"/>
  <c r="D119" i="3"/>
  <c r="F120" i="4"/>
  <c r="G121" i="4"/>
  <c r="D118" i="3" l="1"/>
  <c r="E119" i="3"/>
  <c r="G120" i="4"/>
  <c r="F119" i="4"/>
  <c r="D117" i="3" l="1"/>
  <c r="E118" i="3"/>
  <c r="G119" i="4"/>
  <c r="F118" i="4"/>
  <c r="D116" i="3" l="1"/>
  <c r="E117" i="3"/>
  <c r="F117" i="4"/>
  <c r="G118" i="4"/>
  <c r="D115" i="3" l="1"/>
  <c r="E116" i="3"/>
  <c r="G117" i="4"/>
  <c r="F116" i="4"/>
  <c r="E115" i="3" l="1"/>
  <c r="D114" i="3"/>
  <c r="F115" i="4"/>
  <c r="G116" i="4"/>
  <c r="D113" i="3" l="1"/>
  <c r="E114" i="3"/>
  <c r="G115" i="4"/>
  <c r="F114" i="4"/>
  <c r="D112" i="3" l="1"/>
  <c r="E113" i="3"/>
  <c r="G114" i="4"/>
  <c r="F113" i="4"/>
  <c r="E112" i="3" l="1"/>
  <c r="D111" i="3"/>
  <c r="F112" i="4"/>
  <c r="G113" i="4"/>
  <c r="D110" i="3" l="1"/>
  <c r="E111" i="3"/>
  <c r="F111" i="4"/>
  <c r="G112" i="4"/>
  <c r="E110" i="3" l="1"/>
  <c r="D109" i="3"/>
  <c r="F110" i="4"/>
  <c r="G111" i="4"/>
  <c r="E109" i="3" l="1"/>
  <c r="D108" i="3"/>
  <c r="G110" i="4"/>
  <c r="F109" i="4"/>
  <c r="D107" i="3" l="1"/>
  <c r="E108" i="3"/>
  <c r="F108" i="4"/>
  <c r="G109" i="4"/>
  <c r="D106" i="3" l="1"/>
  <c r="E107" i="3"/>
  <c r="F107" i="4"/>
  <c r="G108" i="4"/>
  <c r="D105" i="3" l="1"/>
  <c r="E106" i="3"/>
  <c r="G107" i="4"/>
  <c r="F106" i="4"/>
  <c r="D104" i="3" l="1"/>
  <c r="E105" i="3"/>
  <c r="F105" i="4"/>
  <c r="G106" i="4"/>
  <c r="D103" i="3" l="1"/>
  <c r="E104" i="3"/>
  <c r="F104" i="4"/>
  <c r="G105" i="4"/>
  <c r="D102" i="3" l="1"/>
  <c r="E103" i="3"/>
  <c r="F103" i="4"/>
  <c r="G104" i="4"/>
  <c r="D101" i="3" l="1"/>
  <c r="E102" i="3"/>
  <c r="G103" i="4"/>
  <c r="F102" i="4"/>
  <c r="D100" i="3" l="1"/>
  <c r="E101" i="3"/>
  <c r="F101" i="4"/>
  <c r="G102" i="4"/>
  <c r="D99" i="3" l="1"/>
  <c r="E100" i="3"/>
  <c r="F100" i="4"/>
  <c r="G101" i="4"/>
  <c r="D98" i="3" l="1"/>
  <c r="E99" i="3"/>
  <c r="F99" i="4"/>
  <c r="G100" i="4"/>
  <c r="D97" i="3" l="1"/>
  <c r="E98" i="3"/>
  <c r="G99" i="4"/>
  <c r="F98" i="4"/>
  <c r="D96" i="3" l="1"/>
  <c r="E97" i="3"/>
  <c r="F97" i="4"/>
  <c r="G98" i="4"/>
  <c r="D95" i="3" l="1"/>
  <c r="E96" i="3"/>
  <c r="F96" i="4"/>
  <c r="G97" i="4"/>
  <c r="D94" i="3" l="1"/>
  <c r="E95" i="3"/>
  <c r="F95" i="4"/>
  <c r="G96" i="4"/>
  <c r="D93" i="3" l="1"/>
  <c r="E94" i="3"/>
  <c r="G95" i="4"/>
  <c r="F94" i="4"/>
  <c r="D92" i="3" l="1"/>
  <c r="E93" i="3"/>
  <c r="F93" i="4"/>
  <c r="G94" i="4"/>
  <c r="D91" i="3" l="1"/>
  <c r="E92" i="3"/>
  <c r="F92" i="4"/>
  <c r="G93" i="4"/>
  <c r="D90" i="3" l="1"/>
  <c r="E91" i="3"/>
  <c r="G92" i="4"/>
  <c r="F91" i="4"/>
  <c r="D89" i="3" l="1"/>
  <c r="E90" i="3"/>
  <c r="G91" i="4"/>
  <c r="F90" i="4"/>
  <c r="D88" i="3" l="1"/>
  <c r="E89" i="3"/>
  <c r="F89" i="4"/>
  <c r="G90" i="4"/>
  <c r="D87" i="3" l="1"/>
  <c r="E88" i="3"/>
  <c r="F88" i="4"/>
  <c r="G89" i="4"/>
  <c r="D86" i="3" l="1"/>
  <c r="E87" i="3"/>
  <c r="F87" i="4"/>
  <c r="G88" i="4"/>
  <c r="D85" i="3" l="1"/>
  <c r="E86" i="3"/>
  <c r="G87" i="4"/>
  <c r="F86" i="4"/>
  <c r="D84" i="3" l="1"/>
  <c r="E85" i="3"/>
  <c r="F85" i="4"/>
  <c r="G86" i="4"/>
  <c r="D83" i="3" l="1"/>
  <c r="E84" i="3"/>
  <c r="F84" i="4"/>
  <c r="G85" i="4"/>
  <c r="D82" i="3" l="1"/>
  <c r="E83" i="3"/>
  <c r="F83" i="4"/>
  <c r="G84" i="4"/>
  <c r="E82" i="3" l="1"/>
  <c r="D81" i="3"/>
  <c r="G83" i="4"/>
  <c r="F82" i="4"/>
  <c r="D80" i="3" l="1"/>
  <c r="E81" i="3"/>
  <c r="G82" i="4"/>
  <c r="F81" i="4"/>
  <c r="D79" i="3" l="1"/>
  <c r="E80" i="3"/>
  <c r="F80" i="4"/>
  <c r="G81" i="4"/>
  <c r="D78" i="3" l="1"/>
  <c r="E79" i="3"/>
  <c r="G80" i="4"/>
  <c r="F79" i="4"/>
  <c r="D77" i="3" l="1"/>
  <c r="E78" i="3"/>
  <c r="G79" i="4"/>
  <c r="F78" i="4"/>
  <c r="D76" i="3" l="1"/>
  <c r="E77" i="3"/>
  <c r="G78" i="4"/>
  <c r="F77" i="4"/>
  <c r="D75" i="3" l="1"/>
  <c r="E76" i="3"/>
  <c r="F76" i="4"/>
  <c r="G77" i="4"/>
  <c r="D74" i="3" l="1"/>
  <c r="E75" i="3"/>
  <c r="F75" i="4"/>
  <c r="G76" i="4"/>
  <c r="D73" i="3" l="1"/>
  <c r="E74" i="3"/>
  <c r="G75" i="4"/>
  <c r="F74" i="4"/>
  <c r="D72" i="3" l="1"/>
  <c r="E73" i="3"/>
  <c r="G74" i="4"/>
  <c r="F73" i="4"/>
  <c r="E72" i="3" l="1"/>
  <c r="D71" i="3"/>
  <c r="F72" i="4"/>
  <c r="G73" i="4"/>
  <c r="D70" i="3" l="1"/>
  <c r="E71" i="3"/>
  <c r="G72" i="4"/>
  <c r="F71" i="4"/>
  <c r="D69" i="3" l="1"/>
  <c r="E70" i="3"/>
  <c r="G71" i="4"/>
  <c r="F70" i="4"/>
  <c r="D68" i="3" l="1"/>
  <c r="E69" i="3"/>
  <c r="F69" i="4"/>
  <c r="G70" i="4"/>
  <c r="E68" i="3" l="1"/>
  <c r="D67" i="3"/>
  <c r="G69" i="4"/>
  <c r="F68" i="4"/>
  <c r="E67" i="3" l="1"/>
  <c r="D66" i="3"/>
  <c r="G68" i="4"/>
  <c r="F67" i="4"/>
  <c r="D65" i="3" l="1"/>
  <c r="E66" i="3"/>
  <c r="F66" i="4"/>
  <c r="G67" i="4"/>
  <c r="D64" i="3" l="1"/>
  <c r="E65" i="3"/>
  <c r="G66" i="4"/>
  <c r="F65" i="4"/>
  <c r="D63" i="3" l="1"/>
  <c r="E63" i="3" s="1"/>
  <c r="E64" i="3"/>
  <c r="F64" i="4"/>
  <c r="G65" i="4"/>
  <c r="F63" i="4" l="1"/>
  <c r="G64" i="4"/>
  <c r="G63" i="4" l="1"/>
  <c r="F62" i="4"/>
  <c r="F61" i="4" l="1"/>
  <c r="G62" i="4"/>
  <c r="F60" i="4" l="1"/>
  <c r="G61" i="4"/>
  <c r="G60" i="4" l="1"/>
  <c r="F59" i="4"/>
  <c r="G59" i="4" l="1"/>
  <c r="F58" i="4"/>
  <c r="F57" i="4" l="1"/>
  <c r="G58" i="4"/>
  <c r="F56" i="4" l="1"/>
  <c r="G57" i="4"/>
  <c r="F55" i="4" l="1"/>
  <c r="G56" i="4"/>
  <c r="G55" i="4" l="1"/>
  <c r="F54" i="4"/>
  <c r="F53" i="4" l="1"/>
  <c r="G54" i="4"/>
  <c r="F52" i="4" l="1"/>
  <c r="G53" i="4"/>
  <c r="G52" i="4" l="1"/>
  <c r="F51" i="4"/>
  <c r="F50" i="4" l="1"/>
  <c r="G51" i="4"/>
  <c r="F49" i="4" l="1"/>
  <c r="G50" i="4"/>
  <c r="F48" i="4" l="1"/>
  <c r="G49" i="4"/>
  <c r="G48" i="4" l="1"/>
  <c r="F47" i="4"/>
  <c r="G47" i="4" l="1"/>
  <c r="F46" i="4"/>
  <c r="F45" i="4" l="1"/>
  <c r="G46" i="4"/>
  <c r="G45" i="4" l="1"/>
  <c r="F44" i="4"/>
  <c r="G44" i="4" l="1"/>
  <c r="F43" i="4"/>
  <c r="F42" i="4" l="1"/>
  <c r="G43" i="4"/>
  <c r="F41" i="4" l="1"/>
  <c r="G42" i="4"/>
  <c r="G41" i="4" l="1"/>
  <c r="F40" i="4"/>
  <c r="F39" i="4" l="1"/>
  <c r="G40" i="4"/>
  <c r="F38" i="4" l="1"/>
  <c r="G39" i="4"/>
  <c r="F37" i="4" l="1"/>
  <c r="G38" i="4"/>
  <c r="F36" i="4" l="1"/>
  <c r="G37" i="4"/>
  <c r="F35" i="4" l="1"/>
  <c r="G36" i="4"/>
  <c r="G35" i="4" l="1"/>
  <c r="F34" i="4"/>
  <c r="F33" i="4" l="1"/>
  <c r="G34" i="4"/>
  <c r="F32" i="4" l="1"/>
  <c r="G33" i="4"/>
  <c r="F31" i="4" l="1"/>
  <c r="G32" i="4"/>
  <c r="G31" i="4" l="1"/>
  <c r="F30" i="4"/>
  <c r="F29" i="4" l="1"/>
  <c r="G30" i="4"/>
  <c r="G29" i="4" l="1"/>
  <c r="F28" i="4"/>
  <c r="F27" i="4" l="1"/>
  <c r="G28" i="4"/>
  <c r="F26" i="4" l="1"/>
  <c r="G27" i="4"/>
  <c r="F25" i="4" l="1"/>
  <c r="G26" i="4"/>
  <c r="G25" i="4" l="1"/>
  <c r="F24" i="4"/>
  <c r="F23" i="4" l="1"/>
  <c r="G24" i="4"/>
  <c r="F22" i="4" l="1"/>
  <c r="G23" i="4"/>
  <c r="F21" i="4" l="1"/>
  <c r="G22" i="4"/>
  <c r="G21" i="4" l="1"/>
  <c r="F20" i="4"/>
  <c r="F19" i="4" l="1"/>
  <c r="G20" i="4"/>
  <c r="F18" i="4" l="1"/>
  <c r="G19" i="4"/>
  <c r="G18" i="4" l="1"/>
  <c r="F17" i="4"/>
  <c r="G17" i="4" l="1"/>
  <c r="F16" i="4"/>
  <c r="F15" i="4" l="1"/>
  <c r="G16" i="4"/>
  <c r="F14" i="4" l="1"/>
  <c r="G15" i="4"/>
  <c r="F13" i="4" l="1"/>
  <c r="G14" i="4"/>
  <c r="G13" i="4" l="1"/>
  <c r="F12" i="4"/>
  <c r="F11" i="4" l="1"/>
  <c r="G11" i="4" s="1"/>
  <c r="G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Dawid</author>
  </authors>
  <commentList>
    <comment ref="B2" authorId="0" shapeId="0" xr:uid="{4373DE1C-832A-404A-86C2-28430EA8E382}">
      <text>
        <r>
          <rPr>
            <sz val="9"/>
            <color indexed="81"/>
            <rFont val="Tahoma"/>
            <family val="2"/>
            <charset val="238"/>
          </rPr>
          <t>Analiza danych dla dowolnego okresu</t>
        </r>
      </text>
    </comment>
    <comment ref="C6" authorId="0" shapeId="0" xr:uid="{40A1064D-775C-4F52-A4EE-45E435D09D96}">
      <text>
        <r>
          <rPr>
            <sz val="9"/>
            <color indexed="81"/>
            <rFont val="Tahoma"/>
            <family val="2"/>
            <charset val="238"/>
          </rPr>
          <t>Dane pomocnicze na potrzeby kalkulacji i aktualizacji wykresów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Dawid</author>
  </authors>
  <commentList>
    <comment ref="H2" authorId="0" shapeId="0" xr:uid="{B3EAA3F9-1DC8-4F1D-B65B-AEEF91277997}">
      <text>
        <r>
          <rPr>
            <b/>
            <sz val="9"/>
            <color indexed="81"/>
            <rFont val="Tahoma"/>
            <family val="2"/>
            <charset val="238"/>
          </rPr>
          <t xml:space="preserve">Różnica odwzorowania
</t>
        </r>
        <r>
          <rPr>
            <sz val="9"/>
            <color indexed="81"/>
            <rFont val="Tahoma"/>
            <family val="2"/>
            <charset val="238"/>
          </rPr>
          <t xml:space="preserve"> = 
[1 + Stopa zwrotu WANCI] /
[1 + Stopa zwrotu indeksu] - 1
lub
</t>
        </r>
        <r>
          <rPr>
            <b/>
            <sz val="9"/>
            <color indexed="81"/>
            <rFont val="Tahoma"/>
            <family val="2"/>
            <charset val="238"/>
          </rPr>
          <t>Różnica odwzorowania</t>
        </r>
        <r>
          <rPr>
            <sz val="9"/>
            <color indexed="81"/>
            <rFont val="Tahoma"/>
            <family val="2"/>
            <charset val="238"/>
          </rPr>
          <t xml:space="preserve">
 = 
Stopa zwrotu WANCI (ln)
 - 
Stopa zwrotu indeksu (ln)</t>
        </r>
      </text>
    </comment>
    <comment ref="G5" authorId="0" shapeId="0" xr:uid="{24FD0D10-CBA5-4B3D-8DF5-78369FAD2FC5}">
      <text>
        <r>
          <rPr>
            <b/>
            <sz val="9"/>
            <color indexed="81"/>
            <rFont val="Tahoma"/>
            <family val="2"/>
            <charset val="238"/>
          </rPr>
          <t>Błąd odzworowania</t>
        </r>
        <r>
          <rPr>
            <sz val="9"/>
            <color indexed="81"/>
            <rFont val="Tahoma"/>
            <family val="2"/>
            <charset val="238"/>
          </rPr>
          <t xml:space="preserve">
=
odchylenie standardowe dziennych różnic odwzorowania
 * 
pierwiastek z 252</t>
        </r>
      </text>
    </comment>
    <comment ref="I7" authorId="0" shapeId="0" xr:uid="{AE3CBAC5-1E0C-4213-AE71-260984D77CA6}">
      <text>
        <r>
          <rPr>
            <b/>
            <sz val="9"/>
            <color indexed="81"/>
            <rFont val="Tahoma"/>
            <family val="2"/>
            <charset val="238"/>
          </rPr>
          <t xml:space="preserve">Premia/Dyskonto
</t>
        </r>
        <r>
          <rPr>
            <sz val="9"/>
            <color indexed="81"/>
            <rFont val="Tahoma"/>
            <family val="2"/>
            <charset val="238"/>
          </rPr>
          <t>=
[Rynkowa cena zamknięcia / WANCI] - 1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Dawid</author>
  </authors>
  <commentList>
    <comment ref="B2" authorId="0" shapeId="0" xr:uid="{58E24F4F-6FB8-4C62-AFF6-88E2F67EBB97}">
      <text>
        <r>
          <rPr>
            <sz val="9"/>
            <color indexed="81"/>
            <rFont val="Tahoma"/>
            <family val="2"/>
            <charset val="238"/>
          </rPr>
          <t>Analiza danych dla dowolnego okresu</t>
        </r>
      </text>
    </comment>
    <comment ref="J2" authorId="0" shapeId="0" xr:uid="{FD322B82-210C-4CCD-8A1E-51AE232E47DC}">
      <text>
        <r>
          <rPr>
            <b/>
            <sz val="9"/>
            <color indexed="81"/>
            <rFont val="Tahoma"/>
            <family val="2"/>
            <charset val="238"/>
          </rPr>
          <t xml:space="preserve">Różnica odwzorowania
</t>
        </r>
        <r>
          <rPr>
            <sz val="9"/>
            <color indexed="81"/>
            <rFont val="Tahoma"/>
            <family val="2"/>
            <charset val="238"/>
          </rPr>
          <t xml:space="preserve"> = 
[1 + Stopa zwrotu WANCI] /
[1 + Stopa zwrotu indeksu] - 1
lub
</t>
        </r>
        <r>
          <rPr>
            <b/>
            <sz val="9"/>
            <color indexed="81"/>
            <rFont val="Tahoma"/>
            <family val="2"/>
            <charset val="238"/>
          </rPr>
          <t>Różnica odwzorowania</t>
        </r>
        <r>
          <rPr>
            <sz val="9"/>
            <color indexed="81"/>
            <rFont val="Tahoma"/>
            <family val="2"/>
            <charset val="238"/>
          </rPr>
          <t xml:space="preserve">
 = 
Stopa zwrotu WANCI (ln)
 - 
Stopa zwrotu indeksu (ln)</t>
        </r>
      </text>
    </comment>
    <comment ref="I5" authorId="0" shapeId="0" xr:uid="{D6900941-9879-4B6A-B05A-17A4E43E35E8}">
      <text>
        <r>
          <rPr>
            <b/>
            <sz val="9"/>
            <color indexed="81"/>
            <rFont val="Tahoma"/>
            <family val="2"/>
            <charset val="238"/>
          </rPr>
          <t>Błąd odzworowania</t>
        </r>
        <r>
          <rPr>
            <sz val="9"/>
            <color indexed="81"/>
            <rFont val="Tahoma"/>
            <family val="2"/>
            <charset val="238"/>
          </rPr>
          <t xml:space="preserve">
=
odchylenie standardowe dziennych różnic odwzorowania
 * 
pierwiastek z 252</t>
        </r>
      </text>
    </comment>
    <comment ref="C7" authorId="0" shapeId="0" xr:uid="{96764334-28DB-4A5E-8BAC-FFB4B25E7A8F}">
      <text>
        <r>
          <rPr>
            <sz val="9"/>
            <color indexed="81"/>
            <rFont val="Tahoma"/>
            <family val="2"/>
            <charset val="238"/>
          </rPr>
          <t>Dane pomocnicze na potrzeby kalkulacji i aktualizacji wykresów</t>
        </r>
      </text>
    </comment>
    <comment ref="K7" authorId="0" shapeId="0" xr:uid="{56877BC5-C75A-45BB-BEB6-6327DA277DE9}">
      <text>
        <r>
          <rPr>
            <b/>
            <sz val="9"/>
            <color indexed="81"/>
            <rFont val="Tahoma"/>
            <family val="2"/>
            <charset val="238"/>
          </rPr>
          <t xml:space="preserve">Premia/Dyskonto
</t>
        </r>
        <r>
          <rPr>
            <sz val="9"/>
            <color indexed="81"/>
            <rFont val="Tahoma"/>
            <family val="2"/>
            <charset val="238"/>
          </rPr>
          <t>=
[Rynkowa cena zamknięcia / WANCI] - 1</t>
        </r>
      </text>
    </comment>
  </commentList>
</comments>
</file>

<file path=xl/sharedStrings.xml><?xml version="1.0" encoding="utf-8"?>
<sst xmlns="http://schemas.openxmlformats.org/spreadsheetml/2006/main" count="127" uniqueCount="66">
  <si>
    <t>Liczba trans.</t>
  </si>
  <si>
    <t>Obroty (k PLN)</t>
  </si>
  <si>
    <t>Cena zamkn.</t>
  </si>
  <si>
    <t>Poziom</t>
  </si>
  <si>
    <t>Instrumenty pochodne</t>
  </si>
  <si>
    <t>Akcje</t>
  </si>
  <si>
    <t>Łączna</t>
  </si>
  <si>
    <t>Zmiana 
liczby CI</t>
  </si>
  <si>
    <t>Liczba CI</t>
  </si>
  <si>
    <t>SWAN</t>
  </si>
  <si>
    <t>WANCI</t>
  </si>
  <si>
    <t>WAN</t>
  </si>
  <si>
    <t>DATA</t>
  </si>
  <si>
    <t>EKSPOZYCJA (% SWAN)</t>
  </si>
  <si>
    <t>SKORYGOWANA WARTOŚĆ AKTYWÓW NETTO</t>
  </si>
  <si>
    <t>WARTOŚĆ AKTYWÓW NETTO</t>
  </si>
  <si>
    <t>GPW</t>
  </si>
  <si>
    <t>agiofunds.pl, Bloomberg Terminal</t>
  </si>
  <si>
    <t>Źródło danych:</t>
  </si>
  <si>
    <t>TICKER:</t>
  </si>
  <si>
    <t>FUNDUSZ:</t>
  </si>
  <si>
    <t>Średnia wartość [tys. PLN]</t>
  </si>
  <si>
    <t>Obroty 
[tys. PLN]</t>
  </si>
  <si>
    <t>Wartościowo
[tys. PLN]</t>
  </si>
  <si>
    <t>na zamknięciu
[%]</t>
  </si>
  <si>
    <t>WANCI - Indeks</t>
  </si>
  <si>
    <t>Indeks</t>
  </si>
  <si>
    <t>narastająco
[%]</t>
  </si>
  <si>
    <t>TRANSAKCJE</t>
  </si>
  <si>
    <t>KREACJA/UMORZENIE</t>
  </si>
  <si>
    <t>PREMIA/DYSKONTO</t>
  </si>
  <si>
    <t>STOPY ZWROTU (LN)</t>
  </si>
  <si>
    <t>RÓŻNICA ODWZ.</t>
  </si>
  <si>
    <t>NORMALIZACJA</t>
  </si>
  <si>
    <t>Błąd odwzor.</t>
  </si>
  <si>
    <t>Logarytmiczna</t>
  </si>
  <si>
    <t>Data końcowa:</t>
  </si>
  <si>
    <t>Tradycyjna</t>
  </si>
  <si>
    <t>Data początk.:</t>
  </si>
  <si>
    <t>Różnica odwz.</t>
  </si>
  <si>
    <t>STOPA ZWROTU</t>
  </si>
  <si>
    <t>CAŁY OKRES</t>
  </si>
  <si>
    <t>Pozos.</t>
  </si>
  <si>
    <t>Stopy</t>
  </si>
  <si>
    <t>ZNACZNIK</t>
  </si>
  <si>
    <t>WYBRANY OKRES</t>
  </si>
  <si>
    <t xml:space="preserve"> </t>
  </si>
  <si>
    <t>BETAW20LV</t>
  </si>
  <si>
    <t>WIG20lev</t>
  </si>
  <si>
    <t>SŁOWNIK POJĘĆ</t>
  </si>
  <si>
    <t>FIZ</t>
  </si>
  <si>
    <t>Fundusz inwestycyjny zamknięty;</t>
  </si>
  <si>
    <t>Fundusz portfelowy</t>
  </si>
  <si>
    <t>Portfelowy fundusz inwestycyjny zamknięty (w skrócie Portfelowy FIZ lub PFIZ) - polska forma prawna funduszu typu ETF (więcej o polskich ETF-ach dowiesz się na stronie: https://betasecurities.pl/etf-a-pozostale-fundusze-inwestycyjne/);</t>
  </si>
  <si>
    <t>Wartość aktywów netto - wartość całkowita aktywów funduszu pomniejszona o jego zobowiązania;</t>
  </si>
  <si>
    <t>CI</t>
  </si>
  <si>
    <t>Certyfikat inwestycyjny - oficjalna nazwa prawna tytułu uczestnictwa każdego funduszu inwestycyjnego zamkniętego;</t>
  </si>
  <si>
    <t>Wartość aktywów netto przypadająca na certyfikat inwestycyjny - oficjalna wartość pojedynczego tytułu uczestnictwa funduszu inwestycyjnego zamkniętego;</t>
  </si>
  <si>
    <t>Skorygowana wartość aktywów netto - ekonomiczna miara WAN wykorzystywana do zarządzania portfelowymi FIZ-ami;</t>
  </si>
  <si>
    <t>Różnica odwzorowania</t>
  </si>
  <si>
    <t>Różnica pomiędzy stopą zwrotu z tytułu uczestnictwa funduszu a stopą zwrotu z benchmarku w wybranym okresie (dzień, tydzień, miesiąc, kwartał, rok itp.);</t>
  </si>
  <si>
    <t>Błąd odwzorowania</t>
  </si>
  <si>
    <t>Zmienność różnic odwzorowania w zadanym okresie - mierzy systematyczność uzyskiwania podobnych okresowych (dziennych lub tygodniowych) różnic odwzorowania;</t>
  </si>
  <si>
    <t>Premia/Dyskonto</t>
  </si>
  <si>
    <t>Różnica pomiędzy rynkową ceną zamknięcia funduszu ETF (ostatnią ceną transakcji na GPW) a jego wyceną księgową (WANCI). W przypadku wartości dodatniej (cena rynkowa &gt; WANCI) powstaje premia, a w przypadku wartości ujemnej (cena rynkowa &lt; WANCI) mamy do czynienia z dyskontem;</t>
  </si>
  <si>
    <t>Beta ETF WIG20lev PFIZ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</si>
</sst>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%"/>
    <numFmt numFmtId="166" formatCode="#,##0.0"/>
    <numFmt numFmtId="167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/>
    <xf numFmtId="10" fontId="2" fillId="0" borderId="1" xfId="1" applyNumberFormat="1" applyBorder="1" applyAlignment="1">
      <alignment horizontal="center" vertical="center"/>
    </xf>
    <xf numFmtId="10" fontId="2" fillId="0" borderId="2" xfId="1" applyNumberFormat="1" applyBorder="1" applyAlignment="1">
      <alignment horizontal="center" vertical="center"/>
    </xf>
    <xf numFmtId="10" fontId="2" fillId="0" borderId="3" xfId="1" applyNumberFormat="1" applyBorder="1" applyAlignment="1">
      <alignment horizontal="center" vertical="center"/>
    </xf>
    <xf numFmtId="3" fontId="2" fillId="0" borderId="1" xfId="1" applyNumberFormat="1" applyBorder="1" applyAlignment="1">
      <alignment horizontal="center" vertical="center"/>
    </xf>
    <xf numFmtId="3" fontId="2" fillId="0" borderId="2" xfId="1" applyNumberFormat="1" applyBorder="1" applyAlignment="1">
      <alignment horizontal="center" vertical="center"/>
    </xf>
    <xf numFmtId="3" fontId="2" fillId="0" borderId="3" xfId="1" applyNumberFormat="1" applyBorder="1" applyAlignment="1">
      <alignment horizontal="center" vertical="center"/>
    </xf>
    <xf numFmtId="164" fontId="2" fillId="0" borderId="1" xfId="1" applyNumberFormat="1" applyBorder="1" applyAlignment="1">
      <alignment horizontal="center" vertical="center"/>
    </xf>
    <xf numFmtId="4" fontId="2" fillId="0" borderId="2" xfId="1" applyNumberFormat="1" applyBorder="1" applyAlignment="1">
      <alignment horizontal="center" vertical="center"/>
    </xf>
    <xf numFmtId="4" fontId="2" fillId="0" borderId="4" xfId="1" applyNumberFormat="1" applyBorder="1" applyAlignment="1">
      <alignment horizontal="center" vertical="center"/>
    </xf>
    <xf numFmtId="14" fontId="2" fillId="0" borderId="4" xfId="1" applyNumberFormat="1" applyBorder="1" applyAlignment="1">
      <alignment horizontal="center" vertical="center"/>
    </xf>
    <xf numFmtId="10" fontId="2" fillId="0" borderId="5" xfId="1" applyNumberFormat="1" applyBorder="1" applyAlignment="1">
      <alignment horizontal="center" vertical="center"/>
    </xf>
    <xf numFmtId="10" fontId="2" fillId="0" borderId="0" xfId="1" applyNumberFormat="1" applyAlignment="1">
      <alignment horizontal="center" vertical="center"/>
    </xf>
    <xf numFmtId="10" fontId="2" fillId="0" borderId="6" xfId="1" applyNumberFormat="1" applyBorder="1" applyAlignment="1">
      <alignment horizontal="center" vertical="center"/>
    </xf>
    <xf numFmtId="3" fontId="2" fillId="0" borderId="5" xfId="1" applyNumberFormat="1" applyBorder="1" applyAlignment="1">
      <alignment horizontal="center" vertical="center"/>
    </xf>
    <xf numFmtId="3" fontId="2" fillId="0" borderId="0" xfId="1" applyNumberFormat="1" applyAlignment="1">
      <alignment horizontal="center" vertical="center"/>
    </xf>
    <xf numFmtId="3" fontId="2" fillId="0" borderId="6" xfId="1" applyNumberFormat="1" applyBorder="1" applyAlignment="1">
      <alignment horizontal="center" vertical="center"/>
    </xf>
    <xf numFmtId="164" fontId="2" fillId="0" borderId="5" xfId="1" applyNumberFormat="1" applyBorder="1" applyAlignment="1">
      <alignment horizontal="center" vertical="center"/>
    </xf>
    <xf numFmtId="164" fontId="2" fillId="0" borderId="0" xfId="1" applyNumberFormat="1" applyAlignment="1">
      <alignment horizontal="center" vertical="center"/>
    </xf>
    <xf numFmtId="4" fontId="2" fillId="0" borderId="7" xfId="1" applyNumberFormat="1" applyBorder="1" applyAlignment="1">
      <alignment horizontal="center" vertical="center"/>
    </xf>
    <xf numFmtId="14" fontId="2" fillId="0" borderId="7" xfId="1" applyNumberFormat="1" applyBorder="1" applyAlignment="1">
      <alignment horizontal="center" vertical="center"/>
    </xf>
    <xf numFmtId="4" fontId="2" fillId="0" borderId="0" xfId="1" applyNumberFormat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3" fillId="0" borderId="1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8" xfId="1" applyFont="1" applyBorder="1" applyAlignment="1">
      <alignment vertical="center"/>
    </xf>
    <xf numFmtId="0" fontId="4" fillId="0" borderId="0" xfId="1" applyFont="1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3" fontId="2" fillId="0" borderId="4" xfId="1" applyNumberFormat="1" applyBorder="1" applyAlignment="1">
      <alignment horizontal="center" vertical="center"/>
    </xf>
    <xf numFmtId="164" fontId="2" fillId="0" borderId="4" xfId="1" applyNumberFormat="1" applyBorder="1" applyAlignment="1">
      <alignment horizontal="center" vertical="center"/>
    </xf>
    <xf numFmtId="165" fontId="2" fillId="0" borderId="1" xfId="1" applyNumberFormat="1" applyBorder="1" applyAlignment="1">
      <alignment horizontal="center" vertical="center"/>
    </xf>
    <xf numFmtId="165" fontId="2" fillId="0" borderId="2" xfId="1" applyNumberFormat="1" applyBorder="1" applyAlignment="1">
      <alignment horizontal="center" vertical="center"/>
    </xf>
    <xf numFmtId="165" fontId="2" fillId="0" borderId="3" xfId="1" applyNumberFormat="1" applyBorder="1" applyAlignment="1">
      <alignment horizontal="center" vertical="center"/>
    </xf>
    <xf numFmtId="164" fontId="2" fillId="0" borderId="1" xfId="1" applyNumberFormat="1" applyBorder="1" applyAlignment="1">
      <alignment horizontal="center"/>
    </xf>
    <xf numFmtId="164" fontId="2" fillId="0" borderId="3" xfId="1" applyNumberFormat="1" applyBorder="1" applyAlignment="1">
      <alignment horizontal="center"/>
    </xf>
    <xf numFmtId="166" fontId="2" fillId="0" borderId="5" xfId="1" applyNumberFormat="1" applyBorder="1" applyAlignment="1">
      <alignment horizontal="center" vertical="center"/>
    </xf>
    <xf numFmtId="3" fontId="2" fillId="0" borderId="7" xfId="1" applyNumberFormat="1" applyBorder="1" applyAlignment="1">
      <alignment horizontal="center" vertical="center"/>
    </xf>
    <xf numFmtId="164" fontId="2" fillId="0" borderId="7" xfId="1" applyNumberFormat="1" applyBorder="1" applyAlignment="1">
      <alignment horizontal="center" vertical="center"/>
    </xf>
    <xf numFmtId="165" fontId="2" fillId="0" borderId="5" xfId="1" applyNumberFormat="1" applyBorder="1" applyAlignment="1">
      <alignment horizontal="center" vertical="center"/>
    </xf>
    <xf numFmtId="165" fontId="2" fillId="0" borderId="0" xfId="1" applyNumberFormat="1" applyAlignment="1">
      <alignment horizontal="center" vertical="center"/>
    </xf>
    <xf numFmtId="165" fontId="2" fillId="0" borderId="6" xfId="1" applyNumberFormat="1" applyBorder="1" applyAlignment="1">
      <alignment horizontal="center" vertical="center"/>
    </xf>
    <xf numFmtId="164" fontId="2" fillId="0" borderId="5" xfId="1" applyNumberFormat="1" applyBorder="1" applyAlignment="1">
      <alignment horizontal="center"/>
    </xf>
    <xf numFmtId="164" fontId="2" fillId="0" borderId="6" xfId="1" applyNumberFormat="1" applyBorder="1" applyAlignment="1">
      <alignment horizont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67" fontId="8" fillId="3" borderId="22" xfId="2" applyNumberFormat="1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/>
    </xf>
    <xf numFmtId="165" fontId="8" fillId="5" borderId="18" xfId="2" applyNumberFormat="1" applyFont="1" applyFill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4" fontId="2" fillId="0" borderId="1" xfId="1" applyNumberForma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165" fontId="8" fillId="6" borderId="16" xfId="2" applyNumberFormat="1" applyFont="1" applyFill="1" applyBorder="1" applyAlignment="1">
      <alignment horizontal="center"/>
    </xf>
    <xf numFmtId="165" fontId="0" fillId="0" borderId="13" xfId="2" applyNumberFormat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14" fontId="2" fillId="0" borderId="5" xfId="1" applyNumberForma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9" fillId="4" borderId="18" xfId="1" applyFont="1" applyFill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1" fontId="2" fillId="0" borderId="1" xfId="1" applyNumberFormat="1" applyBorder="1" applyAlignment="1">
      <alignment horizontal="center" vertical="center"/>
    </xf>
    <xf numFmtId="1" fontId="2" fillId="0" borderId="3" xfId="1" applyNumberFormat="1" applyBorder="1" applyAlignment="1">
      <alignment horizontal="center" vertical="center"/>
    </xf>
    <xf numFmtId="1" fontId="2" fillId="0" borderId="5" xfId="1" applyNumberFormat="1" applyBorder="1" applyAlignment="1">
      <alignment horizontal="center" vertical="center"/>
    </xf>
    <xf numFmtId="1" fontId="2" fillId="0" borderId="6" xfId="1" applyNumberFormat="1" applyBorder="1" applyAlignment="1">
      <alignment horizontal="center" vertical="center"/>
    </xf>
    <xf numFmtId="3" fontId="2" fillId="0" borderId="19" xfId="1" applyNumberFormat="1" applyBorder="1" applyAlignment="1">
      <alignment horizontal="center" vertical="center"/>
    </xf>
    <xf numFmtId="3" fontId="2" fillId="0" borderId="20" xfId="1" applyNumberFormat="1" applyBorder="1" applyAlignment="1">
      <alignment horizontal="center" vertical="center"/>
    </xf>
    <xf numFmtId="14" fontId="2" fillId="7" borderId="1" xfId="1" applyNumberFormat="1" applyFill="1" applyBorder="1" applyAlignment="1">
      <alignment horizontal="center" vertical="center"/>
    </xf>
    <xf numFmtId="14" fontId="2" fillId="7" borderId="5" xfId="1" applyNumberFormat="1" applyFill="1" applyBorder="1" applyAlignment="1">
      <alignment horizontal="center" vertical="center"/>
    </xf>
    <xf numFmtId="0" fontId="1" fillId="0" borderId="0" xfId="1" applyFont="1"/>
    <xf numFmtId="0" fontId="3" fillId="0" borderId="0" xfId="0" applyFont="1"/>
    <xf numFmtId="0" fontId="3" fillId="0" borderId="24" xfId="0" applyFont="1" applyBorder="1" applyAlignment="1">
      <alignment vertical="center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0" fillId="0" borderId="27" xfId="0" applyBorder="1" applyAlignment="1">
      <alignment vertical="center" wrapText="1"/>
    </xf>
    <xf numFmtId="0" fontId="3" fillId="0" borderId="28" xfId="0" applyFont="1" applyBorder="1" applyAlignment="1">
      <alignment vertical="center"/>
    </xf>
    <xf numFmtId="0" fontId="0" fillId="0" borderId="29" xfId="0" applyBorder="1" applyAlignment="1">
      <alignment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16" xfId="1" applyFont="1" applyBorder="1" applyAlignment="1">
      <alignment horizontal="center" vertical="center"/>
    </xf>
    <xf numFmtId="3" fontId="2" fillId="0" borderId="16" xfId="1" applyNumberFormat="1" applyBorder="1" applyAlignment="1">
      <alignment horizontal="center" vertical="center"/>
    </xf>
    <xf numFmtId="3" fontId="2" fillId="0" borderId="11" xfId="1" applyNumberFormat="1" applyBorder="1" applyAlignment="1">
      <alignment horizontal="center" vertical="center"/>
    </xf>
    <xf numFmtId="1" fontId="2" fillId="0" borderId="4" xfId="1" applyNumberForma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</cellXfs>
  <cellStyles count="3">
    <cellStyle name="Normalny" xfId="0" builtinId="0"/>
    <cellStyle name="Normalny 2" xfId="1" xr:uid="{E2FC7697-0A60-49AA-8AE9-92D13E84B500}"/>
    <cellStyle name="Procentowy 2" xfId="2" xr:uid="{A68F94C1-87ED-46DE-9B1D-B327A3D5E3C8}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</a:t>
            </a:r>
            <a:r>
              <a:rPr lang="en-US" sz="2000" b="1">
                <a:solidFill>
                  <a:sysClr val="windowText" lastClr="000000"/>
                </a:solidFill>
              </a:rPr>
              <a:t>WANCI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BETAW20L!$I$7</c:f>
              <c:strCache>
                <c:ptCount val="1"/>
                <c:pt idx="0">
                  <c:v>WANCI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BETAW20L!$B$9:$B$368</c:f>
              <c:numCache>
                <c:formatCode>m/d/yyyy</c:formatCode>
                <c:ptCount val="360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</c:numCache>
            </c:numRef>
          </c:cat>
          <c:val>
            <c:numRef>
              <c:f>BETAW20L!$I$9:$I$368</c:f>
              <c:numCache>
                <c:formatCode>#\ ##0.000</c:formatCode>
                <c:ptCount val="360"/>
                <c:pt idx="1">
                  <c:v>49.4285782188295</c:v>
                </c:pt>
                <c:pt idx="2">
                  <c:v>48.684442086514004</c:v>
                </c:pt>
                <c:pt idx="3">
                  <c:v>49.340001017811701</c:v>
                </c:pt>
                <c:pt idx="4">
                  <c:v>49.498152162849877</c:v>
                </c:pt>
                <c:pt idx="5">
                  <c:v>49.022240865139949</c:v>
                </c:pt>
                <c:pt idx="6">
                  <c:v>49.620004376590337</c:v>
                </c:pt>
                <c:pt idx="7">
                  <c:v>48.253808549618327</c:v>
                </c:pt>
                <c:pt idx="8">
                  <c:v>47.686240101781166</c:v>
                </c:pt>
                <c:pt idx="9">
                  <c:v>49.985842086513998</c:v>
                </c:pt>
                <c:pt idx="10">
                  <c:v>50.124119079903146</c:v>
                </c:pt>
                <c:pt idx="11">
                  <c:v>50.345044600484258</c:v>
                </c:pt>
                <c:pt idx="12">
                  <c:v>50.136041404358359</c:v>
                </c:pt>
                <c:pt idx="13">
                  <c:v>49.743920145278452</c:v>
                </c:pt>
                <c:pt idx="14">
                  <c:v>49.432429346246977</c:v>
                </c:pt>
                <c:pt idx="15">
                  <c:v>48.805702905569021</c:v>
                </c:pt>
                <c:pt idx="16">
                  <c:v>51.114426585956416</c:v>
                </c:pt>
                <c:pt idx="17">
                  <c:v>48.601515690072638</c:v>
                </c:pt>
                <c:pt idx="18">
                  <c:v>49.913373898305089</c:v>
                </c:pt>
                <c:pt idx="19">
                  <c:v>49.588655302663433</c:v>
                </c:pt>
                <c:pt idx="20">
                  <c:v>49.447868426150123</c:v>
                </c:pt>
                <c:pt idx="21">
                  <c:v>48.195231573849881</c:v>
                </c:pt>
                <c:pt idx="22">
                  <c:v>49.85935656174334</c:v>
                </c:pt>
                <c:pt idx="23">
                  <c:v>51.184507409200982</c:v>
                </c:pt>
                <c:pt idx="24">
                  <c:v>50.871732784503635</c:v>
                </c:pt>
                <c:pt idx="25">
                  <c:v>50.588642566585953</c:v>
                </c:pt>
                <c:pt idx="26">
                  <c:v>48.748996610169492</c:v>
                </c:pt>
                <c:pt idx="27">
                  <c:v>48.299762663438258</c:v>
                </c:pt>
                <c:pt idx="28">
                  <c:v>48.288147699757857</c:v>
                </c:pt>
                <c:pt idx="29">
                  <c:v>48.167211573849869</c:v>
                </c:pt>
                <c:pt idx="30">
                  <c:v>47.91897520581113</c:v>
                </c:pt>
                <c:pt idx="31">
                  <c:v>48.588537627118654</c:v>
                </c:pt>
                <c:pt idx="32">
                  <c:v>48.668876029055681</c:v>
                </c:pt>
                <c:pt idx="33">
                  <c:v>49.546191864406786</c:v>
                </c:pt>
                <c:pt idx="34">
                  <c:v>48.421795932203395</c:v>
                </c:pt>
                <c:pt idx="35">
                  <c:v>49.131892445520585</c:v>
                </c:pt>
                <c:pt idx="36">
                  <c:v>48.202345084745772</c:v>
                </c:pt>
                <c:pt idx="37">
                  <c:v>49.134098547215494</c:v>
                </c:pt>
                <c:pt idx="38">
                  <c:v>49.68842058111381</c:v>
                </c:pt>
                <c:pt idx="39">
                  <c:v>49.630449733656171</c:v>
                </c:pt>
                <c:pt idx="40">
                  <c:v>49.424830992736076</c:v>
                </c:pt>
                <c:pt idx="41">
                  <c:v>48.733494254859608</c:v>
                </c:pt>
                <c:pt idx="42">
                  <c:v>48.788877582846006</c:v>
                </c:pt>
                <c:pt idx="43">
                  <c:v>48.892555399610131</c:v>
                </c:pt>
                <c:pt idx="44">
                  <c:v>47.497067056530213</c:v>
                </c:pt>
                <c:pt idx="45">
                  <c:v>45.716816725146202</c:v>
                </c:pt>
                <c:pt idx="46">
                  <c:v>45.60752678362573</c:v>
                </c:pt>
                <c:pt idx="47">
                  <c:v>44.578467446393759</c:v>
                </c:pt>
                <c:pt idx="48">
                  <c:v>44.711599454191031</c:v>
                </c:pt>
                <c:pt idx="49">
                  <c:v>44.498057543859638</c:v>
                </c:pt>
                <c:pt idx="50">
                  <c:v>43.866128538011694</c:v>
                </c:pt>
                <c:pt idx="51">
                  <c:v>44.669481988304099</c:v>
                </c:pt>
                <c:pt idx="52">
                  <c:v>44.367913411306041</c:v>
                </c:pt>
                <c:pt idx="53">
                  <c:v>42.616368771929814</c:v>
                </c:pt>
                <c:pt idx="54">
                  <c:v>42.782906003898638</c:v>
                </c:pt>
                <c:pt idx="55">
                  <c:v>42.75252354775828</c:v>
                </c:pt>
                <c:pt idx="56">
                  <c:v>43.544061949317744</c:v>
                </c:pt>
                <c:pt idx="57">
                  <c:v>43.757278752436648</c:v>
                </c:pt>
                <c:pt idx="58">
                  <c:v>43.139762144249516</c:v>
                </c:pt>
                <c:pt idx="59">
                  <c:v>40.714029395711492</c:v>
                </c:pt>
                <c:pt idx="60">
                  <c:v>41.152669239766084</c:v>
                </c:pt>
                <c:pt idx="61">
                  <c:v>39.349233099415201</c:v>
                </c:pt>
                <c:pt idx="62">
                  <c:v>40.807431072124757</c:v>
                </c:pt>
                <c:pt idx="63">
                  <c:v>41.337114424951267</c:v>
                </c:pt>
                <c:pt idx="64">
                  <c:v>40.500030916179327</c:v>
                </c:pt>
                <c:pt idx="65">
                  <c:v>39.256368771929822</c:v>
                </c:pt>
                <c:pt idx="66">
                  <c:v>39.498461832358672</c:v>
                </c:pt>
                <c:pt idx="67">
                  <c:v>38.746703664717352</c:v>
                </c:pt>
                <c:pt idx="68">
                  <c:v>39.03233360623782</c:v>
                </c:pt>
                <c:pt idx="69">
                  <c:v>38.921389980506817</c:v>
                </c:pt>
                <c:pt idx="70">
                  <c:v>38.906213723196885</c:v>
                </c:pt>
                <c:pt idx="71">
                  <c:v>39.290362183235864</c:v>
                </c:pt>
                <c:pt idx="72">
                  <c:v>39.791616569200777</c:v>
                </c:pt>
                <c:pt idx="73">
                  <c:v>40.184249551656912</c:v>
                </c:pt>
                <c:pt idx="74">
                  <c:v>39.878085029239777</c:v>
                </c:pt>
                <c:pt idx="75">
                  <c:v>38.243231111111108</c:v>
                </c:pt>
                <c:pt idx="76">
                  <c:v>38.774757192982449</c:v>
                </c:pt>
                <c:pt idx="77">
                  <c:v>38.479416998050688</c:v>
                </c:pt>
                <c:pt idx="78">
                  <c:v>38.653319454191021</c:v>
                </c:pt>
                <c:pt idx="79">
                  <c:v>39.42672662768031</c:v>
                </c:pt>
                <c:pt idx="80">
                  <c:v>40.098768810916177</c:v>
                </c:pt>
                <c:pt idx="81">
                  <c:v>37.715440350877188</c:v>
                </c:pt>
                <c:pt idx="82">
                  <c:v>37.241227485380115</c:v>
                </c:pt>
                <c:pt idx="83">
                  <c:v>37.445423274853802</c:v>
                </c:pt>
                <c:pt idx="84">
                  <c:v>37.763126744639379</c:v>
                </c:pt>
                <c:pt idx="85">
                  <c:v>36.482644566596193</c:v>
                </c:pt>
                <c:pt idx="86">
                  <c:v>34.84260355179704</c:v>
                </c:pt>
                <c:pt idx="87">
                  <c:v>35.661539830866808</c:v>
                </c:pt>
                <c:pt idx="88">
                  <c:v>36.701258520084572</c:v>
                </c:pt>
                <c:pt idx="89">
                  <c:v>37.133688964059196</c:v>
                </c:pt>
                <c:pt idx="90">
                  <c:v>37.122960465116272</c:v>
                </c:pt>
                <c:pt idx="91">
                  <c:v>38.152128456659618</c:v>
                </c:pt>
                <c:pt idx="92">
                  <c:v>37.313060169133195</c:v>
                </c:pt>
                <c:pt idx="93">
                  <c:v>38.792261606765322</c:v>
                </c:pt>
                <c:pt idx="94">
                  <c:v>39.74453479915433</c:v>
                </c:pt>
                <c:pt idx="95">
                  <c:v>39.898149133192376</c:v>
                </c:pt>
                <c:pt idx="96">
                  <c:v>39.509212431289647</c:v>
                </c:pt>
                <c:pt idx="97">
                  <c:v>39.872563044397467</c:v>
                </c:pt>
                <c:pt idx="98">
                  <c:v>39.434766892177585</c:v>
                </c:pt>
                <c:pt idx="99">
                  <c:v>38.334681014799159</c:v>
                </c:pt>
                <c:pt idx="100">
                  <c:v>37.345744355179711</c:v>
                </c:pt>
                <c:pt idx="101">
                  <c:v>37.728217082452439</c:v>
                </c:pt>
                <c:pt idx="102">
                  <c:v>37.428917082452436</c:v>
                </c:pt>
                <c:pt idx="103">
                  <c:v>37.967529422632794</c:v>
                </c:pt>
                <c:pt idx="104">
                  <c:v>37.753606096997693</c:v>
                </c:pt>
                <c:pt idx="105">
                  <c:v>36.517693672055429</c:v>
                </c:pt>
                <c:pt idx="106">
                  <c:v>37.318084757505773</c:v>
                </c:pt>
                <c:pt idx="107">
                  <c:v>37.477903511450386</c:v>
                </c:pt>
                <c:pt idx="108">
                  <c:v>36.843301068702289</c:v>
                </c:pt>
                <c:pt idx="109">
                  <c:v>38.159905445292623</c:v>
                </c:pt>
                <c:pt idx="110">
                  <c:v>39.305391603053437</c:v>
                </c:pt>
                <c:pt idx="111">
                  <c:v>39.144238778625954</c:v>
                </c:pt>
                <c:pt idx="112">
                  <c:v>39.439474096692116</c:v>
                </c:pt>
                <c:pt idx="113">
                  <c:v>39.994461017811709</c:v>
                </c:pt>
                <c:pt idx="114">
                  <c:v>38.847526972010179</c:v>
                </c:pt>
                <c:pt idx="115">
                  <c:v>37.418531704834606</c:v>
                </c:pt>
                <c:pt idx="116">
                  <c:v>38.335249363867689</c:v>
                </c:pt>
                <c:pt idx="117">
                  <c:v>36.665000101781168</c:v>
                </c:pt>
                <c:pt idx="118">
                  <c:v>37.728456234096697</c:v>
                </c:pt>
                <c:pt idx="119">
                  <c:v>38.050306819338424</c:v>
                </c:pt>
                <c:pt idx="120">
                  <c:v>38.316827379134864</c:v>
                </c:pt>
                <c:pt idx="121">
                  <c:v>37.055845903307883</c:v>
                </c:pt>
                <c:pt idx="122">
                  <c:v>37.809231043257007</c:v>
                </c:pt>
                <c:pt idx="123">
                  <c:v>38.219957302798981</c:v>
                </c:pt>
                <c:pt idx="124">
                  <c:v>38.771654758269719</c:v>
                </c:pt>
                <c:pt idx="125">
                  <c:v>38.004630127226463</c:v>
                </c:pt>
                <c:pt idx="126">
                  <c:v>39.430232620865148</c:v>
                </c:pt>
                <c:pt idx="127">
                  <c:v>37.309327633587792</c:v>
                </c:pt>
                <c:pt idx="128">
                  <c:v>39.508904122137409</c:v>
                </c:pt>
                <c:pt idx="129">
                  <c:v>37.837374452926213</c:v>
                </c:pt>
                <c:pt idx="130">
                  <c:v>38.304086310432567</c:v>
                </c:pt>
                <c:pt idx="131">
                  <c:v>38.159439134860058</c:v>
                </c:pt>
                <c:pt idx="132">
                  <c:v>39.60791190839695</c:v>
                </c:pt>
                <c:pt idx="133">
                  <c:v>39.453936234096687</c:v>
                </c:pt>
                <c:pt idx="134">
                  <c:v>41.098493893129778</c:v>
                </c:pt>
                <c:pt idx="135">
                  <c:v>39.837874147582703</c:v>
                </c:pt>
                <c:pt idx="136">
                  <c:v>41.461724325699748</c:v>
                </c:pt>
                <c:pt idx="137">
                  <c:v>41.274947277353689</c:v>
                </c:pt>
                <c:pt idx="138">
                  <c:v>41.850045496183206</c:v>
                </c:pt>
                <c:pt idx="139">
                  <c:v>43.014862086514</c:v>
                </c:pt>
                <c:pt idx="140">
                  <c:v>43.272173282442765</c:v>
                </c:pt>
                <c:pt idx="141">
                  <c:v>43.206984732824431</c:v>
                </c:pt>
                <c:pt idx="142">
                  <c:v>40.528897608142501</c:v>
                </c:pt>
                <c:pt idx="143">
                  <c:v>40.58269984732825</c:v>
                </c:pt>
                <c:pt idx="144">
                  <c:v>39.872497455470743</c:v>
                </c:pt>
                <c:pt idx="145">
                  <c:v>40.929026768447841</c:v>
                </c:pt>
                <c:pt idx="146">
                  <c:v>40.701114656488549</c:v>
                </c:pt>
                <c:pt idx="147">
                  <c:v>38.550366870229013</c:v>
                </c:pt>
                <c:pt idx="148">
                  <c:v>37.467829160305349</c:v>
                </c:pt>
                <c:pt idx="149">
                  <c:v>35.963163841059597</c:v>
                </c:pt>
                <c:pt idx="150">
                  <c:v>38.57138709551657</c:v>
                </c:pt>
                <c:pt idx="151">
                  <c:v>39.641592436647173</c:v>
                </c:pt>
                <c:pt idx="152">
                  <c:v>39.922821988304094</c:v>
                </c:pt>
                <c:pt idx="153">
                  <c:v>38.897317309941513</c:v>
                </c:pt>
                <c:pt idx="154">
                  <c:v>38.11657348927875</c:v>
                </c:pt>
                <c:pt idx="155">
                  <c:v>38.605093528265101</c:v>
                </c:pt>
                <c:pt idx="156">
                  <c:v>39.868699610136453</c:v>
                </c:pt>
                <c:pt idx="157">
                  <c:v>40.368262768031194</c:v>
                </c:pt>
                <c:pt idx="158">
                  <c:v>39.4473253411306</c:v>
                </c:pt>
                <c:pt idx="159">
                  <c:v>39.202856491228061</c:v>
                </c:pt>
                <c:pt idx="160">
                  <c:v>38.613127368421047</c:v>
                </c:pt>
                <c:pt idx="161">
                  <c:v>36.191127563352822</c:v>
                </c:pt>
                <c:pt idx="162">
                  <c:v>36.797288460038978</c:v>
                </c:pt>
                <c:pt idx="163">
                  <c:v>34.980642846003896</c:v>
                </c:pt>
                <c:pt idx="164">
                  <c:v>34.095607056530213</c:v>
                </c:pt>
                <c:pt idx="165">
                  <c:v>34.916345458089673</c:v>
                </c:pt>
                <c:pt idx="166">
                  <c:v>34.854443976608181</c:v>
                </c:pt>
                <c:pt idx="167">
                  <c:v>35.223865497076034</c:v>
                </c:pt>
                <c:pt idx="168">
                  <c:v>35.371995204678363</c:v>
                </c:pt>
                <c:pt idx="169">
                  <c:v>34.185024132553608</c:v>
                </c:pt>
                <c:pt idx="170">
                  <c:v>33.807308538011696</c:v>
                </c:pt>
                <c:pt idx="171">
                  <c:v>32.673053762183237</c:v>
                </c:pt>
                <c:pt idx="172">
                  <c:v>33.471588499025337</c:v>
                </c:pt>
                <c:pt idx="173">
                  <c:v>32.927288226120858</c:v>
                </c:pt>
                <c:pt idx="174">
                  <c:v>33.071608576998052</c:v>
                </c:pt>
                <c:pt idx="175">
                  <c:v>31.296493840155943</c:v>
                </c:pt>
                <c:pt idx="176">
                  <c:v>32.096962612085768</c:v>
                </c:pt>
                <c:pt idx="177">
                  <c:v>32.627213488372092</c:v>
                </c:pt>
                <c:pt idx="178">
                  <c:v>31.99248972515856</c:v>
                </c:pt>
                <c:pt idx="179">
                  <c:v>29.575505073995771</c:v>
                </c:pt>
                <c:pt idx="180">
                  <c:v>28.695573826638473</c:v>
                </c:pt>
                <c:pt idx="181">
                  <c:v>27.629411247357289</c:v>
                </c:pt>
                <c:pt idx="182">
                  <c:v>27.5854778012685</c:v>
                </c:pt>
                <c:pt idx="183">
                  <c:v>24.721471454965354</c:v>
                </c:pt>
                <c:pt idx="184">
                  <c:v>23.651251593533487</c:v>
                </c:pt>
                <c:pt idx="185">
                  <c:v>24.534604341801391</c:v>
                </c:pt>
                <c:pt idx="186">
                  <c:v>24.759860046189377</c:v>
                </c:pt>
                <c:pt idx="187">
                  <c:v>27.32394438799076</c:v>
                </c:pt>
                <c:pt idx="188">
                  <c:v>27.528393071593538</c:v>
                </c:pt>
                <c:pt idx="189">
                  <c:v>28.327988868360276</c:v>
                </c:pt>
                <c:pt idx="190">
                  <c:v>27.916169607390298</c:v>
                </c:pt>
                <c:pt idx="191">
                  <c:v>27.85678554272517</c:v>
                </c:pt>
                <c:pt idx="192">
                  <c:v>28.461601062355655</c:v>
                </c:pt>
                <c:pt idx="193">
                  <c:v>28.188821755196301</c:v>
                </c:pt>
                <c:pt idx="194">
                  <c:v>28.420001637717121</c:v>
                </c:pt>
                <c:pt idx="195">
                  <c:v>27.408981588089325</c:v>
                </c:pt>
                <c:pt idx="196">
                  <c:v>29.153581042183625</c:v>
                </c:pt>
                <c:pt idx="197">
                  <c:v>28.765822084367247</c:v>
                </c:pt>
                <c:pt idx="198">
                  <c:v>29.493511045576405</c:v>
                </c:pt>
                <c:pt idx="199">
                  <c:v>30.22549018766756</c:v>
                </c:pt>
                <c:pt idx="200">
                  <c:v>30.863978016085788</c:v>
                </c:pt>
                <c:pt idx="201">
                  <c:v>31.628285415549595</c:v>
                </c:pt>
                <c:pt idx="202">
                  <c:v>31.568176729222515</c:v>
                </c:pt>
                <c:pt idx="203">
                  <c:v>31.310971635388736</c:v>
                </c:pt>
                <c:pt idx="204">
                  <c:v>30.155454423592495</c:v>
                </c:pt>
                <c:pt idx="205">
                  <c:v>29.931711849865952</c:v>
                </c:pt>
                <c:pt idx="206">
                  <c:v>30.681405469168897</c:v>
                </c:pt>
                <c:pt idx="207">
                  <c:v>30.869889705093833</c:v>
                </c:pt>
                <c:pt idx="208">
                  <c:v>31.627411581769437</c:v>
                </c:pt>
                <c:pt idx="209">
                  <c:v>29.357444718498662</c:v>
                </c:pt>
                <c:pt idx="210">
                  <c:v>29.072538605898121</c:v>
                </c:pt>
                <c:pt idx="211">
                  <c:v>29.798171849865955</c:v>
                </c:pt>
                <c:pt idx="212">
                  <c:v>30.009755335120641</c:v>
                </c:pt>
                <c:pt idx="213">
                  <c:v>29.813704289544241</c:v>
                </c:pt>
                <c:pt idx="214">
                  <c:v>31.506398016085789</c:v>
                </c:pt>
                <c:pt idx="215">
                  <c:v>32.001798713136729</c:v>
                </c:pt>
                <c:pt idx="216">
                  <c:v>31.778501286863271</c:v>
                </c:pt>
                <c:pt idx="217">
                  <c:v>32.108171367292222</c:v>
                </c:pt>
                <c:pt idx="218">
                  <c:v>32.584401876675607</c:v>
                </c:pt>
                <c:pt idx="219">
                  <c:v>33.066260857908844</c:v>
                </c:pt>
                <c:pt idx="220">
                  <c:v>32.58623871313673</c:v>
                </c:pt>
                <c:pt idx="221">
                  <c:v>33.098622091152819</c:v>
                </c:pt>
                <c:pt idx="222">
                  <c:v>31.52938418230563</c:v>
                </c:pt>
                <c:pt idx="223">
                  <c:v>33.192700107238608</c:v>
                </c:pt>
                <c:pt idx="224">
                  <c:v>32.606548364611264</c:v>
                </c:pt>
                <c:pt idx="225">
                  <c:v>33.02024075067024</c:v>
                </c:pt>
                <c:pt idx="226">
                  <c:v>33.603151796246642</c:v>
                </c:pt>
                <c:pt idx="227">
                  <c:v>33.322577319034849</c:v>
                </c:pt>
                <c:pt idx="228">
                  <c:v>34.201829008042893</c:v>
                </c:pt>
                <c:pt idx="229">
                  <c:v>35.47887806970509</c:v>
                </c:pt>
                <c:pt idx="230">
                  <c:v>35.76426654155496</c:v>
                </c:pt>
                <c:pt idx="231">
                  <c:v>36.031729973190345</c:v>
                </c:pt>
                <c:pt idx="232">
                  <c:v>35.02044890080429</c:v>
                </c:pt>
                <c:pt idx="233">
                  <c:v>35.777278927613942</c:v>
                </c:pt>
                <c:pt idx="234">
                  <c:v>34.982298766756031</c:v>
                </c:pt>
                <c:pt idx="235">
                  <c:v>34.839122573726542</c:v>
                </c:pt>
                <c:pt idx="236">
                  <c:v>35.516480107238607</c:v>
                </c:pt>
                <c:pt idx="237">
                  <c:v>35.788617908847186</c:v>
                </c:pt>
                <c:pt idx="238">
                  <c:v>36.543485254691696</c:v>
                </c:pt>
                <c:pt idx="239">
                  <c:v>36.402185951742631</c:v>
                </c:pt>
                <c:pt idx="240">
                  <c:v>36.427820911528151</c:v>
                </c:pt>
                <c:pt idx="241">
                  <c:v>36.320142412868634</c:v>
                </c:pt>
                <c:pt idx="242">
                  <c:v>36.115861126005363</c:v>
                </c:pt>
                <c:pt idx="243">
                  <c:v>35.057457372654156</c:v>
                </c:pt>
                <c:pt idx="244">
                  <c:v>34.838302252010727</c:v>
                </c:pt>
                <c:pt idx="245">
                  <c:v>34.908380375335121</c:v>
                </c:pt>
                <c:pt idx="246">
                  <c:v>35.620046166219844</c:v>
                </c:pt>
                <c:pt idx="247">
                  <c:v>34.703259946380697</c:v>
                </c:pt>
                <c:pt idx="248">
                  <c:v>34.357729276139409</c:v>
                </c:pt>
                <c:pt idx="249">
                  <c:v>33.013462788203753</c:v>
                </c:pt>
                <c:pt idx="250">
                  <c:v>32.915327882037531</c:v>
                </c:pt>
                <c:pt idx="251">
                  <c:v>35.336039946380701</c:v>
                </c:pt>
                <c:pt idx="252">
                  <c:v>35.379815871313674</c:v>
                </c:pt>
                <c:pt idx="253">
                  <c:v>35.715890616621984</c:v>
                </c:pt>
                <c:pt idx="254">
                  <c:v>34.814755067024137</c:v>
                </c:pt>
                <c:pt idx="255">
                  <c:v>35.150151206434316</c:v>
                </c:pt>
                <c:pt idx="256">
                  <c:v>35.621257265415544</c:v>
                </c:pt>
                <c:pt idx="257">
                  <c:v>36.042642680965152</c:v>
                </c:pt>
                <c:pt idx="258">
                  <c:v>36.016191849865955</c:v>
                </c:pt>
                <c:pt idx="259">
                  <c:v>34.28814482573727</c:v>
                </c:pt>
                <c:pt idx="260">
                  <c:v>34.257012278820383</c:v>
                </c:pt>
                <c:pt idx="261">
                  <c:v>34.233274209115287</c:v>
                </c:pt>
                <c:pt idx="262">
                  <c:v>33.318473833780168</c:v>
                </c:pt>
                <c:pt idx="263">
                  <c:v>34.606651796246645</c:v>
                </c:pt>
                <c:pt idx="264">
                  <c:v>34.187385790884719</c:v>
                </c:pt>
                <c:pt idx="265">
                  <c:v>34.122136729222518</c:v>
                </c:pt>
                <c:pt idx="266">
                  <c:v>34.032498337801606</c:v>
                </c:pt>
                <c:pt idx="267">
                  <c:v>34.425892117962469</c:v>
                </c:pt>
                <c:pt idx="268">
                  <c:v>35.037043806970509</c:v>
                </c:pt>
                <c:pt idx="269">
                  <c:v>34.496054262734582</c:v>
                </c:pt>
                <c:pt idx="270">
                  <c:v>34.511459410187669</c:v>
                </c:pt>
                <c:pt idx="271">
                  <c:v>33.490517426273456</c:v>
                </c:pt>
                <c:pt idx="272">
                  <c:v>32.796033136729228</c:v>
                </c:pt>
                <c:pt idx="273">
                  <c:v>33.230791367292227</c:v>
                </c:pt>
                <c:pt idx="274">
                  <c:v>32.990743699731901</c:v>
                </c:pt>
                <c:pt idx="275">
                  <c:v>34.240847828418232</c:v>
                </c:pt>
                <c:pt idx="276">
                  <c:v>33.924227667560324</c:v>
                </c:pt>
                <c:pt idx="277">
                  <c:v>35.474372868632706</c:v>
                </c:pt>
                <c:pt idx="278">
                  <c:v>34.234498873994646</c:v>
                </c:pt>
                <c:pt idx="279">
                  <c:v>34.505032064343169</c:v>
                </c:pt>
                <c:pt idx="280">
                  <c:v>34.373353672922256</c:v>
                </c:pt>
                <c:pt idx="281">
                  <c:v>33.917787721179629</c:v>
                </c:pt>
                <c:pt idx="282">
                  <c:v>34.457476085790887</c:v>
                </c:pt>
                <c:pt idx="283">
                  <c:v>32.392634852546919</c:v>
                </c:pt>
                <c:pt idx="284">
                  <c:v>34.22439538873995</c:v>
                </c:pt>
                <c:pt idx="285">
                  <c:v>36.11918659517427</c:v>
                </c:pt>
                <c:pt idx="286">
                  <c:v>36.061747989276142</c:v>
                </c:pt>
                <c:pt idx="287">
                  <c:v>36.299358766756036</c:v>
                </c:pt>
                <c:pt idx="288">
                  <c:v>36.466379410187663</c:v>
                </c:pt>
                <c:pt idx="289">
                  <c:v>34.218664879356567</c:v>
                </c:pt>
                <c:pt idx="290">
                  <c:v>33.449919517426267</c:v>
                </c:pt>
                <c:pt idx="291">
                  <c:v>32.605765308310993</c:v>
                </c:pt>
                <c:pt idx="292">
                  <c:v>32.341872654155495</c:v>
                </c:pt>
                <c:pt idx="293">
                  <c:v>31.920471581769437</c:v>
                </c:pt>
                <c:pt idx="294">
                  <c:v>31.771569758713134</c:v>
                </c:pt>
                <c:pt idx="295">
                  <c:v>31.187156836461131</c:v>
                </c:pt>
                <c:pt idx="296">
                  <c:v>31.479699999999998</c:v>
                </c:pt>
                <c:pt idx="297">
                  <c:v>29.038822949061665</c:v>
                </c:pt>
                <c:pt idx="298">
                  <c:v>28.700414423592498</c:v>
                </c:pt>
                <c:pt idx="299">
                  <c:v>28.801207345844503</c:v>
                </c:pt>
                <c:pt idx="300">
                  <c:v>29.387758927613941</c:v>
                </c:pt>
                <c:pt idx="301">
                  <c:v>29.086984825737265</c:v>
                </c:pt>
                <c:pt idx="302">
                  <c:v>28.827419356568363</c:v>
                </c:pt>
                <c:pt idx="303">
                  <c:v>26.675917426273461</c:v>
                </c:pt>
                <c:pt idx="304">
                  <c:v>26.865862252010722</c:v>
                </c:pt>
                <c:pt idx="305">
                  <c:v>28.012724075067023</c:v>
                </c:pt>
                <c:pt idx="306">
                  <c:v>28.475733351206436</c:v>
                </c:pt>
                <c:pt idx="307">
                  <c:v>27.248059249329756</c:v>
                </c:pt>
                <c:pt idx="308">
                  <c:v>27.917630563002685</c:v>
                </c:pt>
                <c:pt idx="309">
                  <c:v>27.168386916890082</c:v>
                </c:pt>
                <c:pt idx="310">
                  <c:v>26.638287292225197</c:v>
                </c:pt>
                <c:pt idx="311">
                  <c:v>27.636865147453086</c:v>
                </c:pt>
                <c:pt idx="312">
                  <c:v>27.62248353887399</c:v>
                </c:pt>
                <c:pt idx="313">
                  <c:v>29.444606112600543</c:v>
                </c:pt>
                <c:pt idx="314">
                  <c:v>29.487223109919572</c:v>
                </c:pt>
                <c:pt idx="315">
                  <c:v>27.419099088471857</c:v>
                </c:pt>
                <c:pt idx="316">
                  <c:v>27.591612600536195</c:v>
                </c:pt>
                <c:pt idx="317">
                  <c:v>27.747619571045576</c:v>
                </c:pt>
                <c:pt idx="318">
                  <c:v>28.719997587131367</c:v>
                </c:pt>
                <c:pt idx="319">
                  <c:v>27.967271045576407</c:v>
                </c:pt>
                <c:pt idx="320">
                  <c:v>26.741510402144769</c:v>
                </c:pt>
                <c:pt idx="321">
                  <c:v>29.466789383378014</c:v>
                </c:pt>
                <c:pt idx="322">
                  <c:v>28.722815603217153</c:v>
                </c:pt>
                <c:pt idx="323">
                  <c:v>27.926448257372652</c:v>
                </c:pt>
                <c:pt idx="324">
                  <c:v>28.084125522788206</c:v>
                </c:pt>
                <c:pt idx="325">
                  <c:v>29.975238069705092</c:v>
                </c:pt>
                <c:pt idx="326">
                  <c:v>28.428232600536198</c:v>
                </c:pt>
                <c:pt idx="327">
                  <c:v>27.255441983914206</c:v>
                </c:pt>
                <c:pt idx="328">
                  <c:v>27.70282123324397</c:v>
                </c:pt>
                <c:pt idx="329">
                  <c:v>27.265434691689009</c:v>
                </c:pt>
                <c:pt idx="330">
                  <c:v>24.897357962466486</c:v>
                </c:pt>
                <c:pt idx="331">
                  <c:v>24.077822573726543</c:v>
                </c:pt>
                <c:pt idx="332">
                  <c:v>23.895345790884718</c:v>
                </c:pt>
                <c:pt idx="333">
                  <c:v>25.225581876675605</c:v>
                </c:pt>
                <c:pt idx="334">
                  <c:v>23.870645415549593</c:v>
                </c:pt>
                <c:pt idx="335">
                  <c:v>23.747424450402139</c:v>
                </c:pt>
                <c:pt idx="336">
                  <c:v>23.930121807580171</c:v>
                </c:pt>
                <c:pt idx="337">
                  <c:v>22.707937784256561</c:v>
                </c:pt>
                <c:pt idx="338">
                  <c:v>22.94119731629393</c:v>
                </c:pt>
                <c:pt idx="339">
                  <c:v>21.451296166134185</c:v>
                </c:pt>
                <c:pt idx="340">
                  <c:v>24.30426756183746</c:v>
                </c:pt>
                <c:pt idx="341">
                  <c:v>24.175613639575975</c:v>
                </c:pt>
                <c:pt idx="342">
                  <c:v>21.751140000000003</c:v>
                </c:pt>
                <c:pt idx="343">
                  <c:v>22.936392094861656</c:v>
                </c:pt>
                <c:pt idx="344">
                  <c:v>19.820626245059287</c:v>
                </c:pt>
                <c:pt idx="345">
                  <c:v>20.752677847533636</c:v>
                </c:pt>
                <c:pt idx="346">
                  <c:v>19.348557399103143</c:v>
                </c:pt>
                <c:pt idx="347">
                  <c:v>25.716382279792747</c:v>
                </c:pt>
                <c:pt idx="348">
                  <c:v>29.23180487046632</c:v>
                </c:pt>
                <c:pt idx="349">
                  <c:v>30.310142279792743</c:v>
                </c:pt>
                <c:pt idx="350">
                  <c:v>36.154694196891192</c:v>
                </c:pt>
                <c:pt idx="351">
                  <c:v>38.55411720207254</c:v>
                </c:pt>
                <c:pt idx="352">
                  <c:v>40.191343005181345</c:v>
                </c:pt>
                <c:pt idx="353">
                  <c:v>41.136350051813473</c:v>
                </c:pt>
                <c:pt idx="354">
                  <c:v>37.653210880829022</c:v>
                </c:pt>
                <c:pt idx="355">
                  <c:v>35.74276932642487</c:v>
                </c:pt>
                <c:pt idx="356">
                  <c:v>39.966007564766834</c:v>
                </c:pt>
                <c:pt idx="357">
                  <c:v>43.727662797927458</c:v>
                </c:pt>
                <c:pt idx="358">
                  <c:v>44.422701139896368</c:v>
                </c:pt>
                <c:pt idx="359">
                  <c:v>46.673345077720207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A7-4325-AD51-42A90FC53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in val="17.5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PLN</a:t>
                </a:r>
              </a:p>
            </c:rich>
          </c:tx>
          <c:layout>
            <c:manualLayout>
              <c:xMode val="edge"/>
              <c:yMode val="edge"/>
              <c:x val="5.8796296296296296E-3"/>
              <c:y val="3.51724537037037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 i="0" u="none" strike="noStrike" baseline="0">
                <a:effectLst/>
              </a:rPr>
              <a:t>WYBRANY OKRES: </a:t>
            </a: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zapisy netto (ilość CI)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OKRES!$M$7</c:f>
              <c:strCache>
                <c:ptCount val="1"/>
                <c:pt idx="0">
                  <c:v>Zmiana 
liczby CI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OKRES!zmiana_CI</c:f>
              <c:numCache>
                <c:formatCode>#,##0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-10000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-25000</c:v>
                </c:pt>
                <c:pt idx="42">
                  <c:v>-25000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20000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20000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20000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6-4D86-A51E-3236B9DDC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9511111111111101E-3"/>
                <c:y val="3.3859490740740739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 i="0" u="none" strike="noStrike" baseline="0">
                <a:effectLst/>
              </a:rPr>
              <a:t>WYBRANY OKRES: </a:t>
            </a: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Ekspozycja na indeks (% SWAN)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areaChart>
        <c:grouping val="stacked"/>
        <c:varyColors val="0"/>
        <c:ser>
          <c:idx val="0"/>
          <c:order val="0"/>
          <c:tx>
            <c:strRef>
              <c:f>OKRES!$O$7</c:f>
              <c:strCache>
                <c:ptCount val="1"/>
                <c:pt idx="0">
                  <c:v>Akcje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OKRES!eksp_akcj</c:f>
              <c:numCache>
                <c:formatCode>0.00%</c:formatCode>
                <c:ptCount val="144"/>
                <c:pt idx="0">
                  <c:v>0.66648221499148574</c:v>
                </c:pt>
                <c:pt idx="1">
                  <c:v>0.67029821034090198</c:v>
                </c:pt>
                <c:pt idx="2">
                  <c:v>0.66615979857972984</c:v>
                </c:pt>
                <c:pt idx="3">
                  <c:v>0.6645765243000975</c:v>
                </c:pt>
                <c:pt idx="4">
                  <c:v>0.66725609084369353</c:v>
                </c:pt>
                <c:pt idx="5">
                  <c:v>0.66276547050424905</c:v>
                </c:pt>
                <c:pt idx="6">
                  <c:v>0.67524676436883613</c:v>
                </c:pt>
                <c:pt idx="7">
                  <c:v>0.67854406313940474</c:v>
                </c:pt>
                <c:pt idx="8">
                  <c:v>0.66265494716973783</c:v>
                </c:pt>
                <c:pt idx="9">
                  <c:v>0.66153701573912682</c:v>
                </c:pt>
                <c:pt idx="10">
                  <c:v>0.66100673868780169</c:v>
                </c:pt>
                <c:pt idx="11">
                  <c:v>0.63042669120155792</c:v>
                </c:pt>
                <c:pt idx="12">
                  <c:v>0.63292962992405843</c:v>
                </c:pt>
                <c:pt idx="13">
                  <c:v>0.63590463605492697</c:v>
                </c:pt>
                <c:pt idx="14">
                  <c:v>0.63916667976814678</c:v>
                </c:pt>
                <c:pt idx="15">
                  <c:v>0.62426038884191426</c:v>
                </c:pt>
                <c:pt idx="16">
                  <c:v>0.64006838499747698</c:v>
                </c:pt>
                <c:pt idx="17">
                  <c:v>0.63171775791299734</c:v>
                </c:pt>
                <c:pt idx="18">
                  <c:v>0.63397908694518912</c:v>
                </c:pt>
                <c:pt idx="19">
                  <c:v>0.6353220191788298</c:v>
                </c:pt>
                <c:pt idx="20">
                  <c:v>0.64252187198586463</c:v>
                </c:pt>
                <c:pt idx="21">
                  <c:v>0.63219852586934777</c:v>
                </c:pt>
                <c:pt idx="22">
                  <c:v>0.62335655973564585</c:v>
                </c:pt>
                <c:pt idx="23">
                  <c:v>0.62627313956957176</c:v>
                </c:pt>
                <c:pt idx="24">
                  <c:v>0.62716205145334858</c:v>
                </c:pt>
                <c:pt idx="25">
                  <c:v>0.63957177965085921</c:v>
                </c:pt>
                <c:pt idx="26">
                  <c:v>0.64169236955699915</c:v>
                </c:pt>
                <c:pt idx="27">
                  <c:v>0.64152335016713891</c:v>
                </c:pt>
                <c:pt idx="28">
                  <c:v>0.6434711614212838</c:v>
                </c:pt>
                <c:pt idx="29">
                  <c:v>0.64417120134744643</c:v>
                </c:pt>
                <c:pt idx="30">
                  <c:v>0.63922940376190629</c:v>
                </c:pt>
                <c:pt idx="31">
                  <c:v>0.6396436495318879</c:v>
                </c:pt>
                <c:pt idx="32">
                  <c:v>0.63476077659511865</c:v>
                </c:pt>
                <c:pt idx="33">
                  <c:v>0.64127508560804725</c:v>
                </c:pt>
                <c:pt idx="34">
                  <c:v>0.63547710520460932</c:v>
                </c:pt>
                <c:pt idx="35">
                  <c:v>0.6424020656843128</c:v>
                </c:pt>
                <c:pt idx="36">
                  <c:v>0.63569751816281295</c:v>
                </c:pt>
                <c:pt idx="37">
                  <c:v>0.63114315510061025</c:v>
                </c:pt>
                <c:pt idx="38">
                  <c:v>0.63409156103024145</c:v>
                </c:pt>
                <c:pt idx="39">
                  <c:v>0.63604815358027089</c:v>
                </c:pt>
                <c:pt idx="40">
                  <c:v>0.63964016567259896</c:v>
                </c:pt>
                <c:pt idx="41">
                  <c:v>0.63892043416095456</c:v>
                </c:pt>
                <c:pt idx="42">
                  <c:v>0.65730210116005994</c:v>
                </c:pt>
                <c:pt idx="43">
                  <c:v>0.6027836638268429</c:v>
                </c:pt>
                <c:pt idx="44">
                  <c:v>0.61416058918364635</c:v>
                </c:pt>
                <c:pt idx="45">
                  <c:v>0.6125103882557219</c:v>
                </c:pt>
                <c:pt idx="46">
                  <c:v>0.62095214737936444</c:v>
                </c:pt>
                <c:pt idx="47">
                  <c:v>0.62054235995116958</c:v>
                </c:pt>
                <c:pt idx="48">
                  <c:v>0.62123188055037926</c:v>
                </c:pt>
                <c:pt idx="49">
                  <c:v>0.62541843051831392</c:v>
                </c:pt>
                <c:pt idx="50">
                  <c:v>0.62039300912946815</c:v>
                </c:pt>
                <c:pt idx="51">
                  <c:v>0.61067847602867753</c:v>
                </c:pt>
                <c:pt idx="52">
                  <c:v>0.58167508029035186</c:v>
                </c:pt>
                <c:pt idx="53">
                  <c:v>0.57844945394146996</c:v>
                </c:pt>
                <c:pt idx="54">
                  <c:v>0.5794313190293543</c:v>
                </c:pt>
                <c:pt idx="55">
                  <c:v>0.57409642672901928</c:v>
                </c:pt>
                <c:pt idx="56">
                  <c:v>0.57271234495589796</c:v>
                </c:pt>
                <c:pt idx="57">
                  <c:v>0.57585871586685489</c:v>
                </c:pt>
                <c:pt idx="58">
                  <c:v>0.59543447612399869</c:v>
                </c:pt>
                <c:pt idx="59">
                  <c:v>0.58928765424026563</c:v>
                </c:pt>
                <c:pt idx="60">
                  <c:v>0.60324907674921058</c:v>
                </c:pt>
                <c:pt idx="61">
                  <c:v>0.59143012104777493</c:v>
                </c:pt>
                <c:pt idx="62">
                  <c:v>0.58760579235260202</c:v>
                </c:pt>
                <c:pt idx="63">
                  <c:v>0.59359072151956094</c:v>
                </c:pt>
                <c:pt idx="64">
                  <c:v>0.60312747316185478</c:v>
                </c:pt>
                <c:pt idx="65">
                  <c:v>0.6012844020774295</c:v>
                </c:pt>
                <c:pt idx="66">
                  <c:v>0.60730056051783166</c:v>
                </c:pt>
                <c:pt idx="67">
                  <c:v>0.60379704572754189</c:v>
                </c:pt>
                <c:pt idx="68">
                  <c:v>0.60328595173581712</c:v>
                </c:pt>
                <c:pt idx="69">
                  <c:v>0.60515228693376222</c:v>
                </c:pt>
                <c:pt idx="70">
                  <c:v>0.60262290811334296</c:v>
                </c:pt>
                <c:pt idx="71">
                  <c:v>0.59898370454701122</c:v>
                </c:pt>
                <c:pt idx="72">
                  <c:v>0.59519955003056146</c:v>
                </c:pt>
                <c:pt idx="73">
                  <c:v>0.5975929388238419</c:v>
                </c:pt>
                <c:pt idx="74">
                  <c:v>0.61161017618469804</c:v>
                </c:pt>
                <c:pt idx="75">
                  <c:v>0.60562284164934943</c:v>
                </c:pt>
                <c:pt idx="76">
                  <c:v>0.60796986721680613</c:v>
                </c:pt>
                <c:pt idx="77">
                  <c:v>0.60683284217031075</c:v>
                </c:pt>
                <c:pt idx="78">
                  <c:v>0.60045775066002516</c:v>
                </c:pt>
                <c:pt idx="79">
                  <c:v>0.59457370573335377</c:v>
                </c:pt>
                <c:pt idx="80">
                  <c:v>0.61377329812580472</c:v>
                </c:pt>
                <c:pt idx="81">
                  <c:v>0.61664863371646272</c:v>
                </c:pt>
                <c:pt idx="82">
                  <c:v>0.61438354174857346</c:v>
                </c:pt>
                <c:pt idx="83">
                  <c:v>0.61257109660013531</c:v>
                </c:pt>
                <c:pt idx="84">
                  <c:v>0.62293592612294479</c:v>
                </c:pt>
                <c:pt idx="85">
                  <c:v>0.63802386186743421</c:v>
                </c:pt>
                <c:pt idx="86">
                  <c:v>0.68440853408146984</c:v>
                </c:pt>
                <c:pt idx="87">
                  <c:v>0.67328046555434695</c:v>
                </c:pt>
                <c:pt idx="88">
                  <c:v>0.6673663339214011</c:v>
                </c:pt>
                <c:pt idx="89">
                  <c:v>0.66702150216146738</c:v>
                </c:pt>
                <c:pt idx="90">
                  <c:v>0.66059336495938725</c:v>
                </c:pt>
                <c:pt idx="91">
                  <c:v>0.66796671195526613</c:v>
                </c:pt>
                <c:pt idx="92">
                  <c:v>0.65653050131496393</c:v>
                </c:pt>
                <c:pt idx="93">
                  <c:v>0.6472279160212232</c:v>
                </c:pt>
                <c:pt idx="94">
                  <c:v>0.64630739090159017</c:v>
                </c:pt>
                <c:pt idx="95">
                  <c:v>0.64886835277812693</c:v>
                </c:pt>
                <c:pt idx="96">
                  <c:v>0.64591534028481923</c:v>
                </c:pt>
                <c:pt idx="97">
                  <c:v>0.65003089422481553</c:v>
                </c:pt>
                <c:pt idx="98">
                  <c:v>0.65898563144108568</c:v>
                </c:pt>
                <c:pt idx="99">
                  <c:v>0.66759857937924505</c:v>
                </c:pt>
                <c:pt idx="100">
                  <c:v>0.66262535043476967</c:v>
                </c:pt>
                <c:pt idx="101">
                  <c:v>0.6673700172821686</c:v>
                </c:pt>
                <c:pt idx="102">
                  <c:v>0.66341230516384209</c:v>
                </c:pt>
                <c:pt idx="103">
                  <c:v>0.66378483753988948</c:v>
                </c:pt>
                <c:pt idx="104">
                  <c:v>0.60563946837941951</c:v>
                </c:pt>
                <c:pt idx="105">
                  <c:v>0.60172091116042925</c:v>
                </c:pt>
                <c:pt idx="106">
                  <c:v>0.59959424452941035</c:v>
                </c:pt>
                <c:pt idx="107">
                  <c:v>0.60510028587465869</c:v>
                </c:pt>
                <c:pt idx="108">
                  <c:v>0.65675062712066135</c:v>
                </c:pt>
                <c:pt idx="109">
                  <c:v>0.64530958397416083</c:v>
                </c:pt>
                <c:pt idx="110">
                  <c:v>0.64648853749603097</c:v>
                </c:pt>
                <c:pt idx="111">
                  <c:v>0.64359897851323611</c:v>
                </c:pt>
                <c:pt idx="112">
                  <c:v>0.64033612827549313</c:v>
                </c:pt>
                <c:pt idx="113">
                  <c:v>0.64945968148286348</c:v>
                </c:pt>
                <c:pt idx="114">
                  <c:v>0.66137736424264981</c:v>
                </c:pt>
                <c:pt idx="115">
                  <c:v>0.65150882401961585</c:v>
                </c:pt>
                <c:pt idx="116">
                  <c:v>0.66815924618874989</c:v>
                </c:pt>
                <c:pt idx="117">
                  <c:v>0.65747594368821438</c:v>
                </c:pt>
                <c:pt idx="118">
                  <c:v>0.6554367079236012</c:v>
                </c:pt>
                <c:pt idx="119">
                  <c:v>0.65276879433958679</c:v>
                </c:pt>
                <c:pt idx="120">
                  <c:v>0.66439624944495446</c:v>
                </c:pt>
                <c:pt idx="121">
                  <c:v>0.6557758253874455</c:v>
                </c:pt>
                <c:pt idx="122">
                  <c:v>0.65318198646337955</c:v>
                </c:pt>
                <c:pt idx="123">
                  <c:v>0.64840199566794565</c:v>
                </c:pt>
                <c:pt idx="124">
                  <c:v>0.65487022445056786</c:v>
                </c:pt>
                <c:pt idx="125">
                  <c:v>0.6440915280116023</c:v>
                </c:pt>
                <c:pt idx="126">
                  <c:v>0.66063668791348018</c:v>
                </c:pt>
                <c:pt idx="127">
                  <c:v>0.64092085243937524</c:v>
                </c:pt>
                <c:pt idx="128">
                  <c:v>0.65701520629047838</c:v>
                </c:pt>
                <c:pt idx="129">
                  <c:v>0.65131109205422899</c:v>
                </c:pt>
                <c:pt idx="130">
                  <c:v>0.65405116037180866</c:v>
                </c:pt>
                <c:pt idx="131">
                  <c:v>0.6406401384305116</c:v>
                </c:pt>
                <c:pt idx="132">
                  <c:v>0.64121322262646963</c:v>
                </c:pt>
                <c:pt idx="133">
                  <c:v>0.6291151707973226</c:v>
                </c:pt>
                <c:pt idx="134">
                  <c:v>0.63682988607717272</c:v>
                </c:pt>
                <c:pt idx="135">
                  <c:v>0.62607846010383883</c:v>
                </c:pt>
                <c:pt idx="136">
                  <c:v>0.62633016230804461</c:v>
                </c:pt>
                <c:pt idx="137">
                  <c:v>0.62394168704555752</c:v>
                </c:pt>
                <c:pt idx="138">
                  <c:v>0.61394986458553336</c:v>
                </c:pt>
                <c:pt idx="139">
                  <c:v>0.6120033030059141</c:v>
                </c:pt>
                <c:pt idx="140">
                  <c:v>0.613334916340039</c:v>
                </c:pt>
                <c:pt idx="141">
                  <c:v>0.63337333402789842</c:v>
                </c:pt>
                <c:pt idx="142">
                  <c:v>0.63241211124781527</c:v>
                </c:pt>
                <c:pt idx="143">
                  <c:v>0.63574440958956224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2-4C83-BDF6-138CE16F9017}"/>
            </c:ext>
          </c:extLst>
        </c:ser>
        <c:ser>
          <c:idx val="1"/>
          <c:order val="1"/>
          <c:tx>
            <c:strRef>
              <c:f>OKRES!$P$7</c:f>
              <c:strCache>
                <c:ptCount val="1"/>
                <c:pt idx="0">
                  <c:v>Instrumenty pochodne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numRef>
              <c:f>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OKRES!eksp_poch</c:f>
              <c:numCache>
                <c:formatCode>0.00%</c:formatCode>
                <c:ptCount val="144"/>
                <c:pt idx="0">
                  <c:v>1.3302561822560603</c:v>
                </c:pt>
                <c:pt idx="1">
                  <c:v>1.3230240352439628</c:v>
                </c:pt>
                <c:pt idx="2">
                  <c:v>1.3366214935546881</c:v>
                </c:pt>
                <c:pt idx="3">
                  <c:v>1.3347525790897747</c:v>
                </c:pt>
                <c:pt idx="4">
                  <c:v>1.3324585051276197</c:v>
                </c:pt>
                <c:pt idx="5">
                  <c:v>1.3384386835053512</c:v>
                </c:pt>
                <c:pt idx="6">
                  <c:v>1.324147612694655</c:v>
                </c:pt>
                <c:pt idx="7">
                  <c:v>1.3186044317521683</c:v>
                </c:pt>
                <c:pt idx="8">
                  <c:v>1.3328191290383264</c:v>
                </c:pt>
                <c:pt idx="9">
                  <c:v>1.3412100450685469</c:v>
                </c:pt>
                <c:pt idx="10">
                  <c:v>1.3371136897435281</c:v>
                </c:pt>
                <c:pt idx="11">
                  <c:v>1.3742096799859091</c:v>
                </c:pt>
                <c:pt idx="12">
                  <c:v>1.3621181087679928</c:v>
                </c:pt>
                <c:pt idx="13">
                  <c:v>1.3651643409597463</c:v>
                </c:pt>
                <c:pt idx="14">
                  <c:v>1.3614611871584308</c:v>
                </c:pt>
                <c:pt idx="15">
                  <c:v>1.3770632150553832</c:v>
                </c:pt>
                <c:pt idx="16">
                  <c:v>1.3634624946316529</c:v>
                </c:pt>
                <c:pt idx="17">
                  <c:v>1.3624282335443902</c:v>
                </c:pt>
                <c:pt idx="18">
                  <c:v>1.3676583599436338</c:v>
                </c:pt>
                <c:pt idx="19">
                  <c:v>1.3690843961424237</c:v>
                </c:pt>
                <c:pt idx="20">
                  <c:v>1.3611465839287735</c:v>
                </c:pt>
                <c:pt idx="21">
                  <c:v>1.3719482143958772</c:v>
                </c:pt>
                <c:pt idx="22">
                  <c:v>1.3757870616566461</c:v>
                </c:pt>
                <c:pt idx="23">
                  <c:v>1.3701649152294895</c:v>
                </c:pt>
                <c:pt idx="24">
                  <c:v>1.3747690435917299</c:v>
                </c:pt>
                <c:pt idx="25">
                  <c:v>1.3599554760315027</c:v>
                </c:pt>
                <c:pt idx="26">
                  <c:v>1.3538052978005348</c:v>
                </c:pt>
                <c:pt idx="27">
                  <c:v>1.3541309346309649</c:v>
                </c:pt>
                <c:pt idx="28">
                  <c:v>1.3544342697495269</c:v>
                </c:pt>
                <c:pt idx="29">
                  <c:v>1.3632616602158294</c:v>
                </c:pt>
                <c:pt idx="30">
                  <c:v>1.3613689188815765</c:v>
                </c:pt>
                <c:pt idx="31">
                  <c:v>1.36012864081493</c:v>
                </c:pt>
                <c:pt idx="32">
                  <c:v>1.3568984822558938</c:v>
                </c:pt>
                <c:pt idx="33">
                  <c:v>1.3606103379179233</c:v>
                </c:pt>
                <c:pt idx="34">
                  <c:v>1.3608436377387665</c:v>
                </c:pt>
                <c:pt idx="35">
                  <c:v>1.355291580330072</c:v>
                </c:pt>
                <c:pt idx="36">
                  <c:v>1.3648609140414056</c:v>
                </c:pt>
                <c:pt idx="37">
                  <c:v>1.3712725669658143</c:v>
                </c:pt>
                <c:pt idx="38">
                  <c:v>1.3605448987100435</c:v>
                </c:pt>
                <c:pt idx="39">
                  <c:v>1.3625602470397584</c:v>
                </c:pt>
                <c:pt idx="40">
                  <c:v>1.3644045929089115</c:v>
                </c:pt>
                <c:pt idx="41">
                  <c:v>1.3640786118469566</c:v>
                </c:pt>
                <c:pt idx="42">
                  <c:v>1.3421416370021837</c:v>
                </c:pt>
                <c:pt idx="43">
                  <c:v>1.3976855630531722</c:v>
                </c:pt>
                <c:pt idx="44">
                  <c:v>1.383903885790257</c:v>
                </c:pt>
                <c:pt idx="45">
                  <c:v>1.3878629804018996</c:v>
                </c:pt>
                <c:pt idx="46">
                  <c:v>1.3797691066139339</c:v>
                </c:pt>
                <c:pt idx="47">
                  <c:v>1.3769512332224658</c:v>
                </c:pt>
                <c:pt idx="48">
                  <c:v>1.3809657272588169</c:v>
                </c:pt>
                <c:pt idx="49">
                  <c:v>1.3721972843803805</c:v>
                </c:pt>
                <c:pt idx="50">
                  <c:v>1.3813269182501984</c:v>
                </c:pt>
                <c:pt idx="51">
                  <c:v>1.3861517939304151</c:v>
                </c:pt>
                <c:pt idx="52">
                  <c:v>1.4233153119882347</c:v>
                </c:pt>
                <c:pt idx="53">
                  <c:v>1.4225462562661171</c:v>
                </c:pt>
                <c:pt idx="54">
                  <c:v>1.4221929873534847</c:v>
                </c:pt>
                <c:pt idx="55">
                  <c:v>1.4279027581812049</c:v>
                </c:pt>
                <c:pt idx="56">
                  <c:v>1.4243217636328418</c:v>
                </c:pt>
                <c:pt idx="57">
                  <c:v>1.4237598845041037</c:v>
                </c:pt>
                <c:pt idx="58">
                  <c:v>1.4034656257029552</c:v>
                </c:pt>
                <c:pt idx="59">
                  <c:v>1.4142649991426495</c:v>
                </c:pt>
                <c:pt idx="60">
                  <c:v>1.4767625467413275</c:v>
                </c:pt>
                <c:pt idx="61">
                  <c:v>1.4114789609655689</c:v>
                </c:pt>
                <c:pt idx="62">
                  <c:v>1.4138831112492507</c:v>
                </c:pt>
                <c:pt idx="63">
                  <c:v>1.4087963639924759</c:v>
                </c:pt>
                <c:pt idx="64">
                  <c:v>1.4027447873895549</c:v>
                </c:pt>
                <c:pt idx="65">
                  <c:v>1.3983400400798889</c:v>
                </c:pt>
                <c:pt idx="66">
                  <c:v>1.3873038273793963</c:v>
                </c:pt>
                <c:pt idx="67">
                  <c:v>1.3913590909166138</c:v>
                </c:pt>
                <c:pt idx="68">
                  <c:v>1.3946239273975471</c:v>
                </c:pt>
                <c:pt idx="69">
                  <c:v>1.3930636066249231</c:v>
                </c:pt>
                <c:pt idx="70">
                  <c:v>1.397572026824945</c:v>
                </c:pt>
                <c:pt idx="71">
                  <c:v>1.4039984609294487</c:v>
                </c:pt>
                <c:pt idx="72">
                  <c:v>1.3979001195294387</c:v>
                </c:pt>
                <c:pt idx="73">
                  <c:v>1.403048244467046</c:v>
                </c:pt>
                <c:pt idx="74">
                  <c:v>1.3989332371022611</c:v>
                </c:pt>
                <c:pt idx="75">
                  <c:v>1.3909855434353133</c:v>
                </c:pt>
                <c:pt idx="76">
                  <c:v>1.3880041541684613</c:v>
                </c:pt>
                <c:pt idx="77">
                  <c:v>1.3925395687402662</c:v>
                </c:pt>
                <c:pt idx="78">
                  <c:v>1.398783982373311</c:v>
                </c:pt>
                <c:pt idx="79">
                  <c:v>1.3994917151063502</c:v>
                </c:pt>
                <c:pt idx="80">
                  <c:v>1.3801597661081708</c:v>
                </c:pt>
                <c:pt idx="81">
                  <c:v>1.389857517997213</c:v>
                </c:pt>
                <c:pt idx="82">
                  <c:v>1.386551291432897</c:v>
                </c:pt>
                <c:pt idx="83">
                  <c:v>1.3878984219185329</c:v>
                </c:pt>
                <c:pt idx="84">
                  <c:v>1.3787858578657317</c:v>
                </c:pt>
                <c:pt idx="85">
                  <c:v>1.363693152620058</c:v>
                </c:pt>
                <c:pt idx="86">
                  <c:v>1.3128646156729116</c:v>
                </c:pt>
                <c:pt idx="87">
                  <c:v>1.3262329567803335</c:v>
                </c:pt>
                <c:pt idx="88">
                  <c:v>1.3335690486963017</c:v>
                </c:pt>
                <c:pt idx="89">
                  <c:v>1.3339544488354607</c:v>
                </c:pt>
                <c:pt idx="90">
                  <c:v>1.3394601528458945</c:v>
                </c:pt>
                <c:pt idx="91">
                  <c:v>1.332257737170133</c:v>
                </c:pt>
                <c:pt idx="92">
                  <c:v>1.3440596111479863</c:v>
                </c:pt>
                <c:pt idx="93">
                  <c:v>1.3460746822448226</c:v>
                </c:pt>
                <c:pt idx="94">
                  <c:v>1.3514114624128446</c:v>
                </c:pt>
                <c:pt idx="95">
                  <c:v>1.3585891281101525</c:v>
                </c:pt>
                <c:pt idx="96">
                  <c:v>1.3522786585757112</c:v>
                </c:pt>
                <c:pt idx="97">
                  <c:v>1.3505602208772889</c:v>
                </c:pt>
                <c:pt idx="98">
                  <c:v>1.339454701358715</c:v>
                </c:pt>
                <c:pt idx="99">
                  <c:v>1.334778256187396</c:v>
                </c:pt>
                <c:pt idx="100">
                  <c:v>1.3425430267795344</c:v>
                </c:pt>
                <c:pt idx="101">
                  <c:v>1.3281158112468623</c:v>
                </c:pt>
                <c:pt idx="102">
                  <c:v>1.3397984536486314</c:v>
                </c:pt>
                <c:pt idx="103">
                  <c:v>1.3358991573214327</c:v>
                </c:pt>
                <c:pt idx="104">
                  <c:v>1.3793939679350704</c:v>
                </c:pt>
                <c:pt idx="105">
                  <c:v>1.4001198745146486</c:v>
                </c:pt>
                <c:pt idx="106">
                  <c:v>1.3977480119990178</c:v>
                </c:pt>
                <c:pt idx="107">
                  <c:v>1.3997236214776736</c:v>
                </c:pt>
                <c:pt idx="108">
                  <c:v>1.3460113048700855</c:v>
                </c:pt>
                <c:pt idx="109">
                  <c:v>1.3583669532507661</c:v>
                </c:pt>
                <c:pt idx="110">
                  <c:v>1.3509012219921932</c:v>
                </c:pt>
                <c:pt idx="111">
                  <c:v>1.3564741209032891</c:v>
                </c:pt>
                <c:pt idx="112">
                  <c:v>1.3559078605183799</c:v>
                </c:pt>
                <c:pt idx="113">
                  <c:v>1.3498692981730407</c:v>
                </c:pt>
                <c:pt idx="114">
                  <c:v>1.3382709057248126</c:v>
                </c:pt>
                <c:pt idx="115">
                  <c:v>1.3498615037695094</c:v>
                </c:pt>
                <c:pt idx="116">
                  <c:v>1.3296926367445776</c:v>
                </c:pt>
                <c:pt idx="117">
                  <c:v>1.3380064033712771</c:v>
                </c:pt>
                <c:pt idx="118">
                  <c:v>1.3523492213426749</c:v>
                </c:pt>
                <c:pt idx="119">
                  <c:v>1.3477585591856667</c:v>
                </c:pt>
                <c:pt idx="120">
                  <c:v>1.3324225799719016</c:v>
                </c:pt>
                <c:pt idx="121">
                  <c:v>1.3470033349018968</c:v>
                </c:pt>
                <c:pt idx="122">
                  <c:v>1.3491053295296833</c:v>
                </c:pt>
                <c:pt idx="123">
                  <c:v>1.3549417392903085</c:v>
                </c:pt>
                <c:pt idx="124">
                  <c:v>1.3473649578698312</c:v>
                </c:pt>
                <c:pt idx="125">
                  <c:v>1.3520218068136607</c:v>
                </c:pt>
                <c:pt idx="126">
                  <c:v>1.3432983232533511</c:v>
                </c:pt>
                <c:pt idx="127">
                  <c:v>1.3667264075078223</c:v>
                </c:pt>
                <c:pt idx="128">
                  <c:v>1.3522959503422336</c:v>
                </c:pt>
                <c:pt idx="129">
                  <c:v>1.3454540163358837</c:v>
                </c:pt>
                <c:pt idx="130">
                  <c:v>1.3464091714749717</c:v>
                </c:pt>
                <c:pt idx="131">
                  <c:v>1.3582039753593889</c:v>
                </c:pt>
                <c:pt idx="132">
                  <c:v>1.3614459585708614</c:v>
                </c:pt>
                <c:pt idx="133">
                  <c:v>1.3677290267522848</c:v>
                </c:pt>
                <c:pt idx="134">
                  <c:v>1.3551210024188791</c:v>
                </c:pt>
                <c:pt idx="135">
                  <c:v>1.3660939482903907</c:v>
                </c:pt>
                <c:pt idx="136">
                  <c:v>1.3702487900188447</c:v>
                </c:pt>
                <c:pt idx="137">
                  <c:v>1.3785849347391397</c:v>
                </c:pt>
                <c:pt idx="138">
                  <c:v>1.3854658720004036</c:v>
                </c:pt>
                <c:pt idx="139">
                  <c:v>1.3812213092934844</c:v>
                </c:pt>
                <c:pt idx="140">
                  <c:v>1.3813052679436135</c:v>
                </c:pt>
                <c:pt idx="141">
                  <c:v>1.3695753501992189</c:v>
                </c:pt>
                <c:pt idx="142">
                  <c:v>1.369123993736977</c:v>
                </c:pt>
                <c:pt idx="143">
                  <c:v>1.3678409962187674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2-4C83-BDF6-138CE16F9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38328"/>
        <c:axId val="610538656"/>
      </c:area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ax val="2.1"/>
          <c:min val="0.4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426574074074076E-2"/>
          <c:y val="0.18936828703703706"/>
          <c:w val="0.1857115740740741"/>
          <c:h val="0.13192453703703705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 i="0" u="none" strike="noStrike" baseline="0">
                <a:effectLst/>
              </a:rPr>
              <a:t>WYBRANY OKRES: </a:t>
            </a: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obroty i liczba transakcji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5117870370370368E-2"/>
          <c:y val="9.853537037037037E-2"/>
          <c:w val="0.87453851851851849"/>
          <c:h val="0.75704148148148143"/>
        </c:manualLayout>
      </c:layout>
      <c:barChart>
        <c:barDir val="col"/>
        <c:grouping val="clustered"/>
        <c:varyColors val="0"/>
        <c:ser>
          <c:idx val="0"/>
          <c:order val="0"/>
          <c:tx>
            <c:v>Obroty [tys. PLN] (lewa skala)</c:v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OKRES!obroty</c:f>
              <c:numCache>
                <c:formatCode>#,##0</c:formatCode>
                <c:ptCount val="144"/>
                <c:pt idx="0">
                  <c:v>63.290699999999994</c:v>
                </c:pt>
                <c:pt idx="1">
                  <c:v>75.425269999999998</c:v>
                </c:pt>
                <c:pt idx="2">
                  <c:v>49.643889999999999</c:v>
                </c:pt>
                <c:pt idx="3">
                  <c:v>28.72128</c:v>
                </c:pt>
                <c:pt idx="4">
                  <c:v>66.295570000000012</c:v>
                </c:pt>
                <c:pt idx="5">
                  <c:v>432.56279999999998</c:v>
                </c:pt>
                <c:pt idx="6">
                  <c:v>164.31779999999998</c:v>
                </c:pt>
                <c:pt idx="7">
                  <c:v>481.64699999999999</c:v>
                </c:pt>
                <c:pt idx="8">
                  <c:v>116.2338</c:v>
                </c:pt>
                <c:pt idx="9">
                  <c:v>1.5167999999999999</c:v>
                </c:pt>
                <c:pt idx="10">
                  <c:v>127.9452</c:v>
                </c:pt>
                <c:pt idx="11">
                  <c:v>85.407130000000009</c:v>
                </c:pt>
                <c:pt idx="12">
                  <c:v>81.640259999999998</c:v>
                </c:pt>
                <c:pt idx="13">
                  <c:v>558.70090000000005</c:v>
                </c:pt>
                <c:pt idx="14">
                  <c:v>366.31079999999997</c:v>
                </c:pt>
                <c:pt idx="15">
                  <c:v>757.346</c:v>
                </c:pt>
                <c:pt idx="16">
                  <c:v>44.195980000000006</c:v>
                </c:pt>
                <c:pt idx="17">
                  <c:v>18.858280000000001</c:v>
                </c:pt>
                <c:pt idx="18">
                  <c:v>283.49369999999999</c:v>
                </c:pt>
                <c:pt idx="19">
                  <c:v>130.38030000000001</c:v>
                </c:pt>
                <c:pt idx="20">
                  <c:v>236.1729</c:v>
                </c:pt>
                <c:pt idx="21">
                  <c:v>321.73419999999999</c:v>
                </c:pt>
                <c:pt idx="22">
                  <c:v>719.66949999999997</c:v>
                </c:pt>
                <c:pt idx="23">
                  <c:v>126.22330000000001</c:v>
                </c:pt>
                <c:pt idx="24">
                  <c:v>687.46420000000001</c:v>
                </c:pt>
                <c:pt idx="25">
                  <c:v>64.213120000000004</c:v>
                </c:pt>
                <c:pt idx="26">
                  <c:v>59.112199999999994</c:v>
                </c:pt>
                <c:pt idx="27">
                  <c:v>220.11179999999999</c:v>
                </c:pt>
                <c:pt idx="28">
                  <c:v>191.64429999999999</c:v>
                </c:pt>
                <c:pt idx="29">
                  <c:v>174.70839999999998</c:v>
                </c:pt>
                <c:pt idx="30">
                  <c:v>199.36150000000001</c:v>
                </c:pt>
                <c:pt idx="31">
                  <c:v>74.707549999999998</c:v>
                </c:pt>
                <c:pt idx="32">
                  <c:v>61.632379999999998</c:v>
                </c:pt>
                <c:pt idx="33">
                  <c:v>358.065</c:v>
                </c:pt>
                <c:pt idx="34">
                  <c:v>103.0305</c:v>
                </c:pt>
                <c:pt idx="35">
                  <c:v>227.9888</c:v>
                </c:pt>
                <c:pt idx="36">
                  <c:v>323.71859999999998</c:v>
                </c:pt>
                <c:pt idx="37">
                  <c:v>391.08179999999999</c:v>
                </c:pt>
                <c:pt idx="38">
                  <c:v>397.94900000000001</c:v>
                </c:pt>
                <c:pt idx="39">
                  <c:v>281.76600000000002</c:v>
                </c:pt>
                <c:pt idx="40">
                  <c:v>493.7201</c:v>
                </c:pt>
                <c:pt idx="41">
                  <c:v>147.3545</c:v>
                </c:pt>
                <c:pt idx="42">
                  <c:v>745.42190000000005</c:v>
                </c:pt>
                <c:pt idx="43">
                  <c:v>603.44859999999994</c:v>
                </c:pt>
                <c:pt idx="44">
                  <c:v>229.92970000000003</c:v>
                </c:pt>
                <c:pt idx="45">
                  <c:v>479.46870000000001</c:v>
                </c:pt>
                <c:pt idx="46">
                  <c:v>114.9014</c:v>
                </c:pt>
                <c:pt idx="47">
                  <c:v>136.4787</c:v>
                </c:pt>
                <c:pt idx="48">
                  <c:v>206.619</c:v>
                </c:pt>
                <c:pt idx="49">
                  <c:v>291.45240000000001</c:v>
                </c:pt>
                <c:pt idx="50">
                  <c:v>417.80920000000003</c:v>
                </c:pt>
                <c:pt idx="51">
                  <c:v>1184.9860000000001</c:v>
                </c:pt>
                <c:pt idx="52">
                  <c:v>1174.047</c:v>
                </c:pt>
                <c:pt idx="53">
                  <c:v>539.31330000000003</c:v>
                </c:pt>
                <c:pt idx="54">
                  <c:v>215.87049999999999</c:v>
                </c:pt>
                <c:pt idx="55">
                  <c:v>795.90559999999994</c:v>
                </c:pt>
                <c:pt idx="56">
                  <c:v>1628.7049999999999</c:v>
                </c:pt>
                <c:pt idx="57">
                  <c:v>721.21839999999997</c:v>
                </c:pt>
                <c:pt idx="58">
                  <c:v>490.62670000000003</c:v>
                </c:pt>
                <c:pt idx="59">
                  <c:v>485.66699999999997</c:v>
                </c:pt>
                <c:pt idx="60">
                  <c:v>651.38430000000005</c:v>
                </c:pt>
                <c:pt idx="61">
                  <c:v>185.76499999999999</c:v>
                </c:pt>
                <c:pt idx="62">
                  <c:v>744.41240000000005</c:v>
                </c:pt>
                <c:pt idx="63">
                  <c:v>546.02730000000008</c:v>
                </c:pt>
                <c:pt idx="64">
                  <c:v>82.802000000000007</c:v>
                </c:pt>
                <c:pt idx="65">
                  <c:v>350.64890000000003</c:v>
                </c:pt>
                <c:pt idx="66">
                  <c:v>306.61099999999999</c:v>
                </c:pt>
                <c:pt idx="67">
                  <c:v>266.54750000000001</c:v>
                </c:pt>
                <c:pt idx="68">
                  <c:v>222.56899999999999</c:v>
                </c:pt>
                <c:pt idx="69">
                  <c:v>265.4914</c:v>
                </c:pt>
                <c:pt idx="70">
                  <c:v>322.63559999999995</c:v>
                </c:pt>
                <c:pt idx="71">
                  <c:v>222.03110000000001</c:v>
                </c:pt>
                <c:pt idx="72">
                  <c:v>246.24250000000001</c:v>
                </c:pt>
                <c:pt idx="73">
                  <c:v>239.7749</c:v>
                </c:pt>
                <c:pt idx="74">
                  <c:v>188.0951</c:v>
                </c:pt>
                <c:pt idx="75">
                  <c:v>127.15649999999999</c:v>
                </c:pt>
                <c:pt idx="76">
                  <c:v>133.56429999999997</c:v>
                </c:pt>
                <c:pt idx="77">
                  <c:v>504.0127</c:v>
                </c:pt>
                <c:pt idx="78">
                  <c:v>314.73070000000001</c:v>
                </c:pt>
                <c:pt idx="79">
                  <c:v>717.65919999999994</c:v>
                </c:pt>
                <c:pt idx="80">
                  <c:v>32.485430000000001</c:v>
                </c:pt>
                <c:pt idx="81">
                  <c:v>382.88759999999996</c:v>
                </c:pt>
                <c:pt idx="82">
                  <c:v>210.51560000000001</c:v>
                </c:pt>
                <c:pt idx="83">
                  <c:v>496.78309999999999</c:v>
                </c:pt>
                <c:pt idx="84">
                  <c:v>445.6148</c:v>
                </c:pt>
                <c:pt idx="85">
                  <c:v>470.35720000000003</c:v>
                </c:pt>
                <c:pt idx="86">
                  <c:v>676.8297</c:v>
                </c:pt>
                <c:pt idx="87">
                  <c:v>525.17290000000003</c:v>
                </c:pt>
                <c:pt idx="88">
                  <c:v>111.59639999999999</c:v>
                </c:pt>
                <c:pt idx="89">
                  <c:v>178.7235</c:v>
                </c:pt>
                <c:pt idx="90">
                  <c:v>58.217199999999998</c:v>
                </c:pt>
                <c:pt idx="91">
                  <c:v>2856.3420000000001</c:v>
                </c:pt>
                <c:pt idx="92">
                  <c:v>78.90634</c:v>
                </c:pt>
                <c:pt idx="93">
                  <c:v>463.44740000000002</c:v>
                </c:pt>
                <c:pt idx="94">
                  <c:v>148.56100000000001</c:v>
                </c:pt>
                <c:pt idx="95">
                  <c:v>196.6848</c:v>
                </c:pt>
                <c:pt idx="96">
                  <c:v>1016.175</c:v>
                </c:pt>
                <c:pt idx="97">
                  <c:v>1125.55</c:v>
                </c:pt>
                <c:pt idx="98">
                  <c:v>596.52390000000003</c:v>
                </c:pt>
                <c:pt idx="99">
                  <c:v>996.15009999999995</c:v>
                </c:pt>
                <c:pt idx="100">
                  <c:v>853.23259999999993</c:v>
                </c:pt>
                <c:pt idx="101">
                  <c:v>1199.796</c:v>
                </c:pt>
                <c:pt idx="102">
                  <c:v>450.30029999999999</c:v>
                </c:pt>
                <c:pt idx="103">
                  <c:v>668.16180000000008</c:v>
                </c:pt>
                <c:pt idx="104">
                  <c:v>579.70269999999994</c:v>
                </c:pt>
                <c:pt idx="105">
                  <c:v>441.92690000000005</c:v>
                </c:pt>
                <c:pt idx="106">
                  <c:v>438.50029999999998</c:v>
                </c:pt>
                <c:pt idx="107">
                  <c:v>3016.944</c:v>
                </c:pt>
                <c:pt idx="108">
                  <c:v>1081.1369999999999</c:v>
                </c:pt>
                <c:pt idx="109">
                  <c:v>201.80889999999999</c:v>
                </c:pt>
                <c:pt idx="110">
                  <c:v>978.68219999999997</c:v>
                </c:pt>
                <c:pt idx="111">
                  <c:v>688.16359999999997</c:v>
                </c:pt>
                <c:pt idx="112">
                  <c:v>1406.62</c:v>
                </c:pt>
                <c:pt idx="113">
                  <c:v>750.74969999999996</c:v>
                </c:pt>
                <c:pt idx="114">
                  <c:v>229.7296</c:v>
                </c:pt>
                <c:pt idx="115">
                  <c:v>196.0403</c:v>
                </c:pt>
                <c:pt idx="116">
                  <c:v>444.75559999999996</c:v>
                </c:pt>
                <c:pt idx="117">
                  <c:v>296.46949999999998</c:v>
                </c:pt>
                <c:pt idx="118">
                  <c:v>295.44290000000001</c:v>
                </c:pt>
                <c:pt idx="119">
                  <c:v>92.161910000000006</c:v>
                </c:pt>
                <c:pt idx="120">
                  <c:v>127.31410000000001</c:v>
                </c:pt>
                <c:pt idx="121">
                  <c:v>160.1961</c:v>
                </c:pt>
                <c:pt idx="122">
                  <c:v>154.78979999999999</c:v>
                </c:pt>
                <c:pt idx="123">
                  <c:v>254.90210000000002</c:v>
                </c:pt>
                <c:pt idx="124">
                  <c:v>334.07100000000003</c:v>
                </c:pt>
                <c:pt idx="125">
                  <c:v>593.97140000000002</c:v>
                </c:pt>
                <c:pt idx="126">
                  <c:v>404.47359999999998</c:v>
                </c:pt>
                <c:pt idx="127">
                  <c:v>307.86009999999999</c:v>
                </c:pt>
                <c:pt idx="128">
                  <c:v>249.7295</c:v>
                </c:pt>
                <c:pt idx="129">
                  <c:v>231.82470000000001</c:v>
                </c:pt>
                <c:pt idx="130">
                  <c:v>744.75760000000002</c:v>
                </c:pt>
                <c:pt idx="131">
                  <c:v>195.584</c:v>
                </c:pt>
                <c:pt idx="132">
                  <c:v>528.49040000000002</c:v>
                </c:pt>
                <c:pt idx="133">
                  <c:v>297.79809999999998</c:v>
                </c:pt>
                <c:pt idx="134">
                  <c:v>1037.4000000000001</c:v>
                </c:pt>
                <c:pt idx="135">
                  <c:v>442.55549999999999</c:v>
                </c:pt>
                <c:pt idx="136">
                  <c:v>161</c:v>
                </c:pt>
                <c:pt idx="137">
                  <c:v>268</c:v>
                </c:pt>
                <c:pt idx="138">
                  <c:v>462</c:v>
                </c:pt>
                <c:pt idx="139">
                  <c:v>972.87540000000001</c:v>
                </c:pt>
                <c:pt idx="140">
                  <c:v>380.94420000000002</c:v>
                </c:pt>
                <c:pt idx="141">
                  <c:v>674.50490000000002</c:v>
                </c:pt>
                <c:pt idx="142">
                  <c:v>169.40529999999998</c:v>
                </c:pt>
                <c:pt idx="143">
                  <c:v>165.9639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F-404F-B1B4-585BECFFC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lineChart>
        <c:grouping val="standard"/>
        <c:varyColors val="0"/>
        <c:ser>
          <c:idx val="1"/>
          <c:order val="1"/>
          <c:tx>
            <c:v>Liczba transakcji (prawa skala)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OKRES!liczba_tr</c:f>
              <c:numCache>
                <c:formatCode>#,##0</c:formatCode>
                <c:ptCount val="144"/>
                <c:pt idx="0">
                  <c:v>9</c:v>
                </c:pt>
                <c:pt idx="1">
                  <c:v>14</c:v>
                </c:pt>
                <c:pt idx="2">
                  <c:v>12</c:v>
                </c:pt>
                <c:pt idx="3">
                  <c:v>5</c:v>
                </c:pt>
                <c:pt idx="4">
                  <c:v>15</c:v>
                </c:pt>
                <c:pt idx="5">
                  <c:v>45</c:v>
                </c:pt>
                <c:pt idx="6">
                  <c:v>31</c:v>
                </c:pt>
                <c:pt idx="7">
                  <c:v>101</c:v>
                </c:pt>
                <c:pt idx="8">
                  <c:v>9</c:v>
                </c:pt>
                <c:pt idx="9">
                  <c:v>1</c:v>
                </c:pt>
                <c:pt idx="10">
                  <c:v>11</c:v>
                </c:pt>
                <c:pt idx="11">
                  <c:v>19</c:v>
                </c:pt>
                <c:pt idx="12">
                  <c:v>16</c:v>
                </c:pt>
                <c:pt idx="13">
                  <c:v>24</c:v>
                </c:pt>
                <c:pt idx="14">
                  <c:v>53</c:v>
                </c:pt>
                <c:pt idx="15">
                  <c:v>61</c:v>
                </c:pt>
                <c:pt idx="16">
                  <c:v>20</c:v>
                </c:pt>
                <c:pt idx="17">
                  <c:v>10</c:v>
                </c:pt>
                <c:pt idx="18">
                  <c:v>14</c:v>
                </c:pt>
                <c:pt idx="19">
                  <c:v>31</c:v>
                </c:pt>
                <c:pt idx="20">
                  <c:v>55</c:v>
                </c:pt>
                <c:pt idx="21">
                  <c:v>38</c:v>
                </c:pt>
                <c:pt idx="22">
                  <c:v>34</c:v>
                </c:pt>
                <c:pt idx="23">
                  <c:v>49</c:v>
                </c:pt>
                <c:pt idx="24">
                  <c:v>45</c:v>
                </c:pt>
                <c:pt idx="25">
                  <c:v>14</c:v>
                </c:pt>
                <c:pt idx="26">
                  <c:v>17</c:v>
                </c:pt>
                <c:pt idx="27">
                  <c:v>46</c:v>
                </c:pt>
                <c:pt idx="28">
                  <c:v>20</c:v>
                </c:pt>
                <c:pt idx="29">
                  <c:v>32</c:v>
                </c:pt>
                <c:pt idx="30">
                  <c:v>17</c:v>
                </c:pt>
                <c:pt idx="31">
                  <c:v>29</c:v>
                </c:pt>
                <c:pt idx="32">
                  <c:v>10</c:v>
                </c:pt>
                <c:pt idx="33">
                  <c:v>26</c:v>
                </c:pt>
                <c:pt idx="34">
                  <c:v>18</c:v>
                </c:pt>
                <c:pt idx="35">
                  <c:v>31</c:v>
                </c:pt>
                <c:pt idx="36">
                  <c:v>25</c:v>
                </c:pt>
                <c:pt idx="37">
                  <c:v>32</c:v>
                </c:pt>
                <c:pt idx="38">
                  <c:v>29</c:v>
                </c:pt>
                <c:pt idx="39">
                  <c:v>27</c:v>
                </c:pt>
                <c:pt idx="40">
                  <c:v>80</c:v>
                </c:pt>
                <c:pt idx="41">
                  <c:v>52</c:v>
                </c:pt>
                <c:pt idx="42">
                  <c:v>65</c:v>
                </c:pt>
                <c:pt idx="43">
                  <c:v>68</c:v>
                </c:pt>
                <c:pt idx="44">
                  <c:v>46</c:v>
                </c:pt>
                <c:pt idx="45">
                  <c:v>48</c:v>
                </c:pt>
                <c:pt idx="46">
                  <c:v>14</c:v>
                </c:pt>
                <c:pt idx="47">
                  <c:v>37</c:v>
                </c:pt>
                <c:pt idx="48">
                  <c:v>41</c:v>
                </c:pt>
                <c:pt idx="49">
                  <c:v>55</c:v>
                </c:pt>
                <c:pt idx="50">
                  <c:v>57</c:v>
                </c:pt>
                <c:pt idx="51">
                  <c:v>63</c:v>
                </c:pt>
                <c:pt idx="52">
                  <c:v>63</c:v>
                </c:pt>
                <c:pt idx="53">
                  <c:v>101</c:v>
                </c:pt>
                <c:pt idx="54">
                  <c:v>48</c:v>
                </c:pt>
                <c:pt idx="55">
                  <c:v>89</c:v>
                </c:pt>
                <c:pt idx="56">
                  <c:v>141</c:v>
                </c:pt>
                <c:pt idx="57">
                  <c:v>130</c:v>
                </c:pt>
                <c:pt idx="58">
                  <c:v>77</c:v>
                </c:pt>
                <c:pt idx="59">
                  <c:v>56</c:v>
                </c:pt>
                <c:pt idx="60">
                  <c:v>107</c:v>
                </c:pt>
                <c:pt idx="61">
                  <c:v>43</c:v>
                </c:pt>
                <c:pt idx="62">
                  <c:v>153</c:v>
                </c:pt>
                <c:pt idx="63">
                  <c:v>78</c:v>
                </c:pt>
                <c:pt idx="64">
                  <c:v>28</c:v>
                </c:pt>
                <c:pt idx="65">
                  <c:v>23</c:v>
                </c:pt>
                <c:pt idx="66">
                  <c:v>63</c:v>
                </c:pt>
                <c:pt idx="67">
                  <c:v>26</c:v>
                </c:pt>
                <c:pt idx="68">
                  <c:v>45</c:v>
                </c:pt>
                <c:pt idx="69">
                  <c:v>47</c:v>
                </c:pt>
                <c:pt idx="70">
                  <c:v>95</c:v>
                </c:pt>
                <c:pt idx="71">
                  <c:v>48</c:v>
                </c:pt>
                <c:pt idx="72">
                  <c:v>50</c:v>
                </c:pt>
                <c:pt idx="73">
                  <c:v>44</c:v>
                </c:pt>
                <c:pt idx="74">
                  <c:v>26</c:v>
                </c:pt>
                <c:pt idx="75">
                  <c:v>21</c:v>
                </c:pt>
                <c:pt idx="76">
                  <c:v>30</c:v>
                </c:pt>
                <c:pt idx="77">
                  <c:v>48</c:v>
                </c:pt>
                <c:pt idx="78">
                  <c:v>60</c:v>
                </c:pt>
                <c:pt idx="79">
                  <c:v>97</c:v>
                </c:pt>
                <c:pt idx="80">
                  <c:v>9</c:v>
                </c:pt>
                <c:pt idx="81">
                  <c:v>24</c:v>
                </c:pt>
                <c:pt idx="82">
                  <c:v>48</c:v>
                </c:pt>
                <c:pt idx="83">
                  <c:v>78</c:v>
                </c:pt>
                <c:pt idx="84">
                  <c:v>93</c:v>
                </c:pt>
                <c:pt idx="85">
                  <c:v>111</c:v>
                </c:pt>
                <c:pt idx="86">
                  <c:v>142</c:v>
                </c:pt>
                <c:pt idx="87">
                  <c:v>76</c:v>
                </c:pt>
                <c:pt idx="88">
                  <c:v>22</c:v>
                </c:pt>
                <c:pt idx="89">
                  <c:v>21</c:v>
                </c:pt>
                <c:pt idx="90">
                  <c:v>23</c:v>
                </c:pt>
                <c:pt idx="91">
                  <c:v>138</c:v>
                </c:pt>
                <c:pt idx="92">
                  <c:v>24</c:v>
                </c:pt>
                <c:pt idx="93">
                  <c:v>36</c:v>
                </c:pt>
                <c:pt idx="94">
                  <c:v>29</c:v>
                </c:pt>
                <c:pt idx="95">
                  <c:v>39</c:v>
                </c:pt>
                <c:pt idx="96">
                  <c:v>55</c:v>
                </c:pt>
                <c:pt idx="97">
                  <c:v>84</c:v>
                </c:pt>
                <c:pt idx="98">
                  <c:v>37</c:v>
                </c:pt>
                <c:pt idx="99">
                  <c:v>51</c:v>
                </c:pt>
                <c:pt idx="100">
                  <c:v>44</c:v>
                </c:pt>
                <c:pt idx="101">
                  <c:v>54</c:v>
                </c:pt>
                <c:pt idx="102">
                  <c:v>39</c:v>
                </c:pt>
                <c:pt idx="103">
                  <c:v>40</c:v>
                </c:pt>
                <c:pt idx="104">
                  <c:v>85</c:v>
                </c:pt>
                <c:pt idx="105">
                  <c:v>42</c:v>
                </c:pt>
                <c:pt idx="106">
                  <c:v>51</c:v>
                </c:pt>
                <c:pt idx="107">
                  <c:v>144</c:v>
                </c:pt>
                <c:pt idx="108">
                  <c:v>46</c:v>
                </c:pt>
                <c:pt idx="109">
                  <c:v>19</c:v>
                </c:pt>
                <c:pt idx="110">
                  <c:v>47</c:v>
                </c:pt>
                <c:pt idx="111">
                  <c:v>36</c:v>
                </c:pt>
                <c:pt idx="112">
                  <c:v>82</c:v>
                </c:pt>
                <c:pt idx="113">
                  <c:v>46</c:v>
                </c:pt>
                <c:pt idx="114">
                  <c:v>27</c:v>
                </c:pt>
                <c:pt idx="115">
                  <c:v>38</c:v>
                </c:pt>
                <c:pt idx="116">
                  <c:v>25</c:v>
                </c:pt>
                <c:pt idx="117">
                  <c:v>23</c:v>
                </c:pt>
                <c:pt idx="118">
                  <c:v>19</c:v>
                </c:pt>
                <c:pt idx="119">
                  <c:v>20</c:v>
                </c:pt>
                <c:pt idx="120">
                  <c:v>23</c:v>
                </c:pt>
                <c:pt idx="121">
                  <c:v>35</c:v>
                </c:pt>
                <c:pt idx="122">
                  <c:v>30</c:v>
                </c:pt>
                <c:pt idx="123">
                  <c:v>34</c:v>
                </c:pt>
                <c:pt idx="124">
                  <c:v>64</c:v>
                </c:pt>
                <c:pt idx="125">
                  <c:v>132</c:v>
                </c:pt>
                <c:pt idx="126">
                  <c:v>84</c:v>
                </c:pt>
                <c:pt idx="127">
                  <c:v>49</c:v>
                </c:pt>
                <c:pt idx="128">
                  <c:v>59</c:v>
                </c:pt>
                <c:pt idx="129">
                  <c:v>55</c:v>
                </c:pt>
                <c:pt idx="130">
                  <c:v>77</c:v>
                </c:pt>
                <c:pt idx="131">
                  <c:v>59</c:v>
                </c:pt>
                <c:pt idx="132">
                  <c:v>68</c:v>
                </c:pt>
                <c:pt idx="133">
                  <c:v>53</c:v>
                </c:pt>
                <c:pt idx="134">
                  <c:v>107</c:v>
                </c:pt>
                <c:pt idx="135">
                  <c:v>28</c:v>
                </c:pt>
                <c:pt idx="136">
                  <c:v>42</c:v>
                </c:pt>
                <c:pt idx="137">
                  <c:v>34</c:v>
                </c:pt>
                <c:pt idx="138">
                  <c:v>56</c:v>
                </c:pt>
                <c:pt idx="139">
                  <c:v>73</c:v>
                </c:pt>
                <c:pt idx="140">
                  <c:v>66</c:v>
                </c:pt>
                <c:pt idx="141">
                  <c:v>53</c:v>
                </c:pt>
                <c:pt idx="142">
                  <c:v>41</c:v>
                </c:pt>
                <c:pt idx="143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F-404F-B1B4-585BECFFC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296200"/>
        <c:axId val="510904392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ax val="2000"/>
          <c:min val="-10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100">
                    <a:solidFill>
                      <a:sysClr val="windowText" lastClr="000000"/>
                    </a:solidFill>
                  </a:rPr>
                  <a:t>Obroty [tys.</a:t>
                </a:r>
                <a:r>
                  <a:rPr lang="pl-PL" sz="1100" baseline="0">
                    <a:solidFill>
                      <a:sysClr val="windowText" lastClr="000000"/>
                    </a:solidFill>
                  </a:rPr>
                  <a:t> PLN]</a:t>
                </a:r>
                <a:endParaRPr lang="pl-PL" sz="11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4.7037037037037039E-3"/>
              <c:y val="0.22214462962962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  <c:majorUnit val="250"/>
      </c:valAx>
      <c:valAx>
        <c:axId val="510904392"/>
        <c:scaling>
          <c:orientation val="minMax"/>
          <c:max val="9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100">
                    <a:solidFill>
                      <a:sysClr val="windowText" lastClr="000000"/>
                    </a:solidFill>
                  </a:rPr>
                  <a:t>Liczba transakcji</a:t>
                </a:r>
              </a:p>
            </c:rich>
          </c:tx>
          <c:layout>
            <c:manualLayout>
              <c:xMode val="edge"/>
              <c:yMode val="edge"/>
              <c:x val="0.97648148148148151"/>
              <c:y val="0.63224296296296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2296200"/>
        <c:crosses val="max"/>
        <c:crossBetween val="between"/>
        <c:majorUnit val="75"/>
      </c:valAx>
      <c:dateAx>
        <c:axId val="522296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109043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834888888888889E-2"/>
          <c:y val="0.10557203703703703"/>
          <c:w val="0.21786407407407407"/>
          <c:h val="0.10274722222222223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vs. WIG20lev - normalizacja (wart. pocz. = 100)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Analiza_Całość!$C$8</c:f>
              <c:strCache>
                <c:ptCount val="1"/>
                <c:pt idx="0">
                  <c:v>WIG20lev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Analiza_Całość!$B$10:$B$369</c:f>
              <c:numCache>
                <c:formatCode>m/d/yyyy</c:formatCode>
                <c:ptCount val="360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</c:numCache>
            </c:numRef>
          </c:cat>
          <c:val>
            <c:numRef>
              <c:f>Analiza_Całość!$C$10:$C$369</c:f>
              <c:numCache>
                <c:formatCode>#\ ##0.000</c:formatCode>
                <c:ptCount val="360"/>
                <c:pt idx="1">
                  <c:v>110.50249912582022</c:v>
                </c:pt>
                <c:pt idx="2">
                  <c:v>108.43943476561699</c:v>
                </c:pt>
                <c:pt idx="3">
                  <c:v>110.01707221753709</c:v>
                </c:pt>
                <c:pt idx="4">
                  <c:v>110.19190818026618</c:v>
                </c:pt>
                <c:pt idx="5">
                  <c:v>108.96599954748339</c:v>
                </c:pt>
                <c:pt idx="6">
                  <c:v>110.15694098772033</c:v>
                </c:pt>
                <c:pt idx="7">
                  <c:v>108.14324207581708</c:v>
                </c:pt>
                <c:pt idx="8">
                  <c:v>106.65199415842193</c:v>
                </c:pt>
                <c:pt idx="9">
                  <c:v>111.82713865520289</c:v>
                </c:pt>
                <c:pt idx="10">
                  <c:v>112.06368142830696</c:v>
                </c:pt>
                <c:pt idx="11">
                  <c:v>112.86792685686075</c:v>
                </c:pt>
                <c:pt idx="12">
                  <c:v>112.44009297159427</c:v>
                </c:pt>
                <c:pt idx="13">
                  <c:v>111.57208383898633</c:v>
                </c:pt>
                <c:pt idx="14">
                  <c:v>111.208013657774</c:v>
                </c:pt>
                <c:pt idx="15">
                  <c:v>109.52341773453729</c:v>
                </c:pt>
                <c:pt idx="16">
                  <c:v>114.65948125141411</c:v>
                </c:pt>
                <c:pt idx="17">
                  <c:v>109.04827529464998</c:v>
                </c:pt>
                <c:pt idx="18">
                  <c:v>112.06162453462777</c:v>
                </c:pt>
                <c:pt idx="19">
                  <c:v>111.40547545097391</c:v>
                </c:pt>
                <c:pt idx="20">
                  <c:v>111.24709463767815</c:v>
                </c:pt>
                <c:pt idx="21">
                  <c:v>108.11238867062958</c:v>
                </c:pt>
                <c:pt idx="22">
                  <c:v>112.0657383219861</c:v>
                </c:pt>
                <c:pt idx="23">
                  <c:v>114.83637410782232</c:v>
                </c:pt>
                <c:pt idx="24">
                  <c:v>114.50110043811831</c:v>
                </c:pt>
                <c:pt idx="25">
                  <c:v>113.5672707077771</c:v>
                </c:pt>
                <c:pt idx="26">
                  <c:v>109.6961968035872</c:v>
                </c:pt>
                <c:pt idx="27">
                  <c:v>108.41063825410862</c:v>
                </c:pt>
                <c:pt idx="28">
                  <c:v>108.30573667647117</c:v>
                </c:pt>
                <c:pt idx="29">
                  <c:v>108.42709340354195</c:v>
                </c:pt>
                <c:pt idx="30">
                  <c:v>107.54262912150071</c:v>
                </c:pt>
                <c:pt idx="31">
                  <c:v>108.88166690663761</c:v>
                </c:pt>
                <c:pt idx="32">
                  <c:v>109.38149207067487</c:v>
                </c:pt>
                <c:pt idx="33">
                  <c:v>111.64407511775717</c:v>
                </c:pt>
                <c:pt idx="34">
                  <c:v>108.85287039512929</c:v>
                </c:pt>
                <c:pt idx="35">
                  <c:v>110.05615319744122</c:v>
                </c:pt>
                <c:pt idx="36">
                  <c:v>108.2563712281712</c:v>
                </c:pt>
                <c:pt idx="37">
                  <c:v>110.14254273196619</c:v>
                </c:pt>
                <c:pt idx="38">
                  <c:v>111.03523458872412</c:v>
                </c:pt>
                <c:pt idx="39">
                  <c:v>111.82508176152375</c:v>
                </c:pt>
                <c:pt idx="40">
                  <c:v>111.59470966945717</c:v>
                </c:pt>
                <c:pt idx="41">
                  <c:v>109.73939157084969</c:v>
                </c:pt>
                <c:pt idx="42">
                  <c:v>109.73939157084969</c:v>
                </c:pt>
                <c:pt idx="43">
                  <c:v>110.02941357961205</c:v>
                </c:pt>
                <c:pt idx="44">
                  <c:v>107.22792438858835</c:v>
                </c:pt>
                <c:pt idx="45">
                  <c:v>103.16967315959438</c:v>
                </c:pt>
                <c:pt idx="46">
                  <c:v>102.11654359586153</c:v>
                </c:pt>
                <c:pt idx="47">
                  <c:v>100.27562375300822</c:v>
                </c:pt>
                <c:pt idx="48">
                  <c:v>100.73636793714134</c:v>
                </c:pt>
                <c:pt idx="49">
                  <c:v>99.997943106320847</c:v>
                </c:pt>
                <c:pt idx="50">
                  <c:v>98.504638295246522</c:v>
                </c:pt>
                <c:pt idx="51">
                  <c:v>100.51833720714977</c:v>
                </c:pt>
                <c:pt idx="52">
                  <c:v>99.763457226895937</c:v>
                </c:pt>
                <c:pt idx="53">
                  <c:v>96.474484233909948</c:v>
                </c:pt>
                <c:pt idx="54">
                  <c:v>96.153608819960098</c:v>
                </c:pt>
                <c:pt idx="55">
                  <c:v>96.344899932122502</c:v>
                </c:pt>
                <c:pt idx="56">
                  <c:v>98.119999177242519</c:v>
                </c:pt>
                <c:pt idx="57">
                  <c:v>98.607482979204789</c:v>
                </c:pt>
                <c:pt idx="58">
                  <c:v>96.908488800213888</c:v>
                </c:pt>
                <c:pt idx="59">
                  <c:v>92.340127938786821</c:v>
                </c:pt>
                <c:pt idx="60">
                  <c:v>92.401834749161793</c:v>
                </c:pt>
                <c:pt idx="61">
                  <c:v>88.571898718555218</c:v>
                </c:pt>
                <c:pt idx="62">
                  <c:v>91.589361745891324</c:v>
                </c:pt>
                <c:pt idx="63">
                  <c:v>92.77413250509079</c:v>
                </c:pt>
                <c:pt idx="64">
                  <c:v>90.890017894974974</c:v>
                </c:pt>
                <c:pt idx="65">
                  <c:v>88.179032025834559</c:v>
                </c:pt>
                <c:pt idx="66">
                  <c:v>88.726165744492647</c:v>
                </c:pt>
                <c:pt idx="67">
                  <c:v>87.107390418989226</c:v>
                </c:pt>
                <c:pt idx="68">
                  <c:v>87.37890038463911</c:v>
                </c:pt>
                <c:pt idx="69">
                  <c:v>86.737149556739396</c:v>
                </c:pt>
                <c:pt idx="70">
                  <c:v>87.208178209268354</c:v>
                </c:pt>
                <c:pt idx="71">
                  <c:v>88.199600962626235</c:v>
                </c:pt>
                <c:pt idx="72">
                  <c:v>89.380257934467366</c:v>
                </c:pt>
                <c:pt idx="73">
                  <c:v>90.005553612933738</c:v>
                </c:pt>
                <c:pt idx="74">
                  <c:v>89.355575210317383</c:v>
                </c:pt>
                <c:pt idx="75">
                  <c:v>86.109796984593856</c:v>
                </c:pt>
                <c:pt idx="76">
                  <c:v>86.796799473435215</c:v>
                </c:pt>
                <c:pt idx="77">
                  <c:v>86.146821070818845</c:v>
                </c:pt>
                <c:pt idx="78">
                  <c:v>86.603451467593644</c:v>
                </c:pt>
                <c:pt idx="79">
                  <c:v>88.228397474134553</c:v>
                </c:pt>
                <c:pt idx="80">
                  <c:v>89.485159512104815</c:v>
                </c:pt>
                <c:pt idx="81">
                  <c:v>84.433428636073799</c:v>
                </c:pt>
                <c:pt idx="82">
                  <c:v>83.100561531974407</c:v>
                </c:pt>
                <c:pt idx="83">
                  <c:v>83.398811115453427</c:v>
                </c:pt>
                <c:pt idx="84">
                  <c:v>84.322356377398847</c:v>
                </c:pt>
                <c:pt idx="85">
                  <c:v>81.411851821379358</c:v>
                </c:pt>
                <c:pt idx="86">
                  <c:v>77.935701503589286</c:v>
                </c:pt>
                <c:pt idx="87">
                  <c:v>79.877409136721738</c:v>
                </c:pt>
                <c:pt idx="88">
                  <c:v>81.886994261266665</c:v>
                </c:pt>
                <c:pt idx="89">
                  <c:v>82.362136701153958</c:v>
                </c:pt>
                <c:pt idx="90">
                  <c:v>82.230495505687344</c:v>
                </c:pt>
                <c:pt idx="91">
                  <c:v>85.112203550198529</c:v>
                </c:pt>
                <c:pt idx="92">
                  <c:v>83.246600983195208</c:v>
                </c:pt>
                <c:pt idx="93">
                  <c:v>86.969578542485166</c:v>
                </c:pt>
                <c:pt idx="94">
                  <c:v>88.728222638171871</c:v>
                </c:pt>
                <c:pt idx="95">
                  <c:v>89.16222720447584</c:v>
                </c:pt>
                <c:pt idx="96">
                  <c:v>88.125552790176314</c:v>
                </c:pt>
                <c:pt idx="97">
                  <c:v>88.940082687125937</c:v>
                </c:pt>
                <c:pt idx="98">
                  <c:v>88.113211428101323</c:v>
                </c:pt>
                <c:pt idx="99">
                  <c:v>85.593516671123311</c:v>
                </c:pt>
                <c:pt idx="100">
                  <c:v>83.38852664705766</c:v>
                </c:pt>
                <c:pt idx="101">
                  <c:v>83.843100150153276</c:v>
                </c:pt>
                <c:pt idx="102">
                  <c:v>83.703231379970006</c:v>
                </c:pt>
                <c:pt idx="103">
                  <c:v>85.118374231236032</c:v>
                </c:pt>
                <c:pt idx="104">
                  <c:v>84.258592673344751</c:v>
                </c:pt>
                <c:pt idx="105">
                  <c:v>80.681654565275565</c:v>
                </c:pt>
                <c:pt idx="106">
                  <c:v>83.189007960178586</c:v>
                </c:pt>
                <c:pt idx="107">
                  <c:v>83.312421580928529</c:v>
                </c:pt>
                <c:pt idx="108">
                  <c:v>82.006294094658301</c:v>
                </c:pt>
                <c:pt idx="109">
                  <c:v>85.404282452640075</c:v>
                </c:pt>
                <c:pt idx="110">
                  <c:v>87.492029536993286</c:v>
                </c:pt>
                <c:pt idx="111">
                  <c:v>87.092992163235138</c:v>
                </c:pt>
                <c:pt idx="112">
                  <c:v>87.625727626139053</c:v>
                </c:pt>
                <c:pt idx="113">
                  <c:v>89.205421971738332</c:v>
                </c:pt>
                <c:pt idx="114">
                  <c:v>86.599337680235351</c:v>
                </c:pt>
                <c:pt idx="115">
                  <c:v>83.351502560832671</c:v>
                </c:pt>
                <c:pt idx="116">
                  <c:v>84.902400394923617</c:v>
                </c:pt>
                <c:pt idx="117">
                  <c:v>81.716272085895909</c:v>
                </c:pt>
                <c:pt idx="118">
                  <c:v>83.793734701853296</c:v>
                </c:pt>
                <c:pt idx="119">
                  <c:v>84.704938601723711</c:v>
                </c:pt>
                <c:pt idx="120">
                  <c:v>85.196536191044316</c:v>
                </c:pt>
                <c:pt idx="121">
                  <c:v>82.565769175391367</c:v>
                </c:pt>
                <c:pt idx="122">
                  <c:v>83.746426147232484</c:v>
                </c:pt>
                <c:pt idx="123">
                  <c:v>84.904457288602785</c:v>
                </c:pt>
                <c:pt idx="124">
                  <c:v>86.10362630355641</c:v>
                </c:pt>
                <c:pt idx="125">
                  <c:v>84.396404549848853</c:v>
                </c:pt>
                <c:pt idx="126">
                  <c:v>87.919863422259738</c:v>
                </c:pt>
                <c:pt idx="127">
                  <c:v>82.882530801982867</c:v>
                </c:pt>
                <c:pt idx="128">
                  <c:v>87.545508772651559</c:v>
                </c:pt>
                <c:pt idx="129">
                  <c:v>84.404632124565495</c:v>
                </c:pt>
                <c:pt idx="130">
                  <c:v>85.00524507888187</c:v>
                </c:pt>
                <c:pt idx="131">
                  <c:v>85.07723635765268</c:v>
                </c:pt>
                <c:pt idx="132">
                  <c:v>87.965115083201354</c:v>
                </c:pt>
                <c:pt idx="133">
                  <c:v>87.438550301334928</c:v>
                </c:pt>
                <c:pt idx="134">
                  <c:v>91.377501696937287</c:v>
                </c:pt>
                <c:pt idx="135">
                  <c:v>88.004196063105496</c:v>
                </c:pt>
                <c:pt idx="136">
                  <c:v>92.181747125491086</c:v>
                </c:pt>
                <c:pt idx="137">
                  <c:v>91.426867145237267</c:v>
                </c:pt>
                <c:pt idx="138">
                  <c:v>93.286299031203072</c:v>
                </c:pt>
                <c:pt idx="139">
                  <c:v>95.431639138572919</c:v>
                </c:pt>
                <c:pt idx="140">
                  <c:v>95.966431495156016</c:v>
                </c:pt>
                <c:pt idx="141">
                  <c:v>96.093958903264294</c:v>
                </c:pt>
                <c:pt idx="142">
                  <c:v>90.254437748112807</c:v>
                </c:pt>
                <c:pt idx="143">
                  <c:v>90.221527449246139</c:v>
                </c:pt>
                <c:pt idx="144">
                  <c:v>88.024764999897144</c:v>
                </c:pt>
                <c:pt idx="145">
                  <c:v>90.914700619124986</c:v>
                </c:pt>
                <c:pt idx="146">
                  <c:v>89.873912417467125</c:v>
                </c:pt>
                <c:pt idx="147">
                  <c:v>85.622313182631572</c:v>
                </c:pt>
                <c:pt idx="148">
                  <c:v>83.252771664232668</c:v>
                </c:pt>
                <c:pt idx="149">
                  <c:v>79.902091860871707</c:v>
                </c:pt>
                <c:pt idx="150">
                  <c:v>85.484501306127484</c:v>
                </c:pt>
                <c:pt idx="151">
                  <c:v>87.543451878972363</c:v>
                </c:pt>
                <c:pt idx="152">
                  <c:v>88.388835181109485</c:v>
                </c:pt>
                <c:pt idx="153">
                  <c:v>85.795092251681496</c:v>
                </c:pt>
                <c:pt idx="154">
                  <c:v>84.349095995227984</c:v>
                </c:pt>
                <c:pt idx="155">
                  <c:v>85.381656622169189</c:v>
                </c:pt>
                <c:pt idx="156">
                  <c:v>88.333299051771988</c:v>
                </c:pt>
                <c:pt idx="157">
                  <c:v>89.238332270604914</c:v>
                </c:pt>
                <c:pt idx="158">
                  <c:v>87.130016249460056</c:v>
                </c:pt>
                <c:pt idx="159">
                  <c:v>86.097455622518865</c:v>
                </c:pt>
                <c:pt idx="160">
                  <c:v>85.14922763642349</c:v>
                </c:pt>
                <c:pt idx="161">
                  <c:v>80.259991361046559</c:v>
                </c:pt>
                <c:pt idx="162">
                  <c:v>80.930538700454591</c:v>
                </c:pt>
                <c:pt idx="163">
                  <c:v>77.215788715881288</c:v>
                </c:pt>
                <c:pt idx="164">
                  <c:v>75.294650019540498</c:v>
                </c:pt>
                <c:pt idx="165">
                  <c:v>77.182878417014635</c:v>
                </c:pt>
                <c:pt idx="166">
                  <c:v>76.923709813439757</c:v>
                </c:pt>
                <c:pt idx="167">
                  <c:v>77.808174095481007</c:v>
                </c:pt>
                <c:pt idx="168">
                  <c:v>77.746467285106036</c:v>
                </c:pt>
                <c:pt idx="169">
                  <c:v>75.490054919061237</c:v>
                </c:pt>
                <c:pt idx="170">
                  <c:v>74.574737231832486</c:v>
                </c:pt>
                <c:pt idx="171">
                  <c:v>72.073554517966954</c:v>
                </c:pt>
                <c:pt idx="172">
                  <c:v>73.756093547524515</c:v>
                </c:pt>
                <c:pt idx="173">
                  <c:v>72.394429931916804</c:v>
                </c:pt>
                <c:pt idx="174">
                  <c:v>72.836662072937443</c:v>
                </c:pt>
                <c:pt idx="175">
                  <c:v>68.928564082522556</c:v>
                </c:pt>
                <c:pt idx="176">
                  <c:v>70.691321965567582</c:v>
                </c:pt>
                <c:pt idx="177">
                  <c:v>71.320731431392289</c:v>
                </c:pt>
                <c:pt idx="178">
                  <c:v>70.236748462471965</c:v>
                </c:pt>
                <c:pt idx="179">
                  <c:v>65.012238517391026</c:v>
                </c:pt>
                <c:pt idx="180">
                  <c:v>62.971799987658613</c:v>
                </c:pt>
                <c:pt idx="181">
                  <c:v>60.78737890038461</c:v>
                </c:pt>
                <c:pt idx="182">
                  <c:v>60.443877655963952</c:v>
                </c:pt>
                <c:pt idx="183">
                  <c:v>54.79976140033321</c:v>
                </c:pt>
                <c:pt idx="184">
                  <c:v>52.041466976571975</c:v>
                </c:pt>
                <c:pt idx="185">
                  <c:v>53.913240224612785</c:v>
                </c:pt>
                <c:pt idx="186">
                  <c:v>54.40278092025423</c:v>
                </c:pt>
                <c:pt idx="187">
                  <c:v>59.997531727584999</c:v>
                </c:pt>
                <c:pt idx="188">
                  <c:v>60.452105230680615</c:v>
                </c:pt>
                <c:pt idx="189">
                  <c:v>61.474381389225989</c:v>
                </c:pt>
                <c:pt idx="190">
                  <c:v>61.278976489705251</c:v>
                </c:pt>
                <c:pt idx="191">
                  <c:v>61.184359380463619</c:v>
                </c:pt>
                <c:pt idx="192">
                  <c:v>62.307423329288113</c:v>
                </c:pt>
                <c:pt idx="193">
                  <c:v>61.692412119217565</c:v>
                </c:pt>
                <c:pt idx="194">
                  <c:v>62.237488944196471</c:v>
                </c:pt>
                <c:pt idx="195">
                  <c:v>60.184709052389081</c:v>
                </c:pt>
                <c:pt idx="196">
                  <c:v>63.426373490754258</c:v>
                </c:pt>
                <c:pt idx="197">
                  <c:v>62.661209042104602</c:v>
                </c:pt>
                <c:pt idx="198">
                  <c:v>64.428080712507963</c:v>
                </c:pt>
                <c:pt idx="199">
                  <c:v>65.641647983215734</c:v>
                </c:pt>
                <c:pt idx="200">
                  <c:v>67.285106032869152</c:v>
                </c:pt>
                <c:pt idx="201">
                  <c:v>68.605631774893553</c:v>
                </c:pt>
                <c:pt idx="202">
                  <c:v>68.515128453010263</c:v>
                </c:pt>
                <c:pt idx="203">
                  <c:v>68.231277125285388</c:v>
                </c:pt>
                <c:pt idx="204">
                  <c:v>65.569656704444938</c:v>
                </c:pt>
                <c:pt idx="205">
                  <c:v>65.322829462945052</c:v>
                </c:pt>
                <c:pt idx="206">
                  <c:v>66.768825719398563</c:v>
                </c:pt>
                <c:pt idx="207">
                  <c:v>67.19665960466503</c:v>
                </c:pt>
                <c:pt idx="208">
                  <c:v>68.798979780735138</c:v>
                </c:pt>
                <c:pt idx="209">
                  <c:v>63.891231462245713</c:v>
                </c:pt>
                <c:pt idx="210">
                  <c:v>63.270049571137662</c:v>
                </c:pt>
                <c:pt idx="211">
                  <c:v>64.763354382211972</c:v>
                </c:pt>
                <c:pt idx="212">
                  <c:v>65.357796655490858</c:v>
                </c:pt>
                <c:pt idx="213">
                  <c:v>64.526811609107895</c:v>
                </c:pt>
                <c:pt idx="214">
                  <c:v>68.439023386881104</c:v>
                </c:pt>
                <c:pt idx="215">
                  <c:v>69.551802867309746</c:v>
                </c:pt>
                <c:pt idx="216">
                  <c:v>68.947076125635036</c:v>
                </c:pt>
                <c:pt idx="217">
                  <c:v>69.41193409712649</c:v>
                </c:pt>
                <c:pt idx="218">
                  <c:v>70.594647962646775</c:v>
                </c:pt>
                <c:pt idx="219">
                  <c:v>71.748565316658741</c:v>
                </c:pt>
                <c:pt idx="220">
                  <c:v>71.102700701400721</c:v>
                </c:pt>
                <c:pt idx="221">
                  <c:v>71.791760083921233</c:v>
                </c:pt>
                <c:pt idx="222">
                  <c:v>68.663224797910175</c:v>
                </c:pt>
                <c:pt idx="223">
                  <c:v>71.820556595429565</c:v>
                </c:pt>
                <c:pt idx="224">
                  <c:v>70.635785836230099</c:v>
                </c:pt>
                <c:pt idx="225">
                  <c:v>71.532591480346341</c:v>
                </c:pt>
                <c:pt idx="226">
                  <c:v>72.859287903408244</c:v>
                </c:pt>
                <c:pt idx="227">
                  <c:v>71.820556595429551</c:v>
                </c:pt>
                <c:pt idx="228">
                  <c:v>74.093424110907677</c:v>
                </c:pt>
                <c:pt idx="229">
                  <c:v>76.569924100623197</c:v>
                </c:pt>
                <c:pt idx="230">
                  <c:v>77.980953164530888</c:v>
                </c:pt>
                <c:pt idx="231">
                  <c:v>78.137277084147485</c:v>
                </c:pt>
                <c:pt idx="232">
                  <c:v>75.882921611781853</c:v>
                </c:pt>
                <c:pt idx="233">
                  <c:v>77.58191579077274</c:v>
                </c:pt>
                <c:pt idx="234">
                  <c:v>75.843840631877711</c:v>
                </c:pt>
                <c:pt idx="235">
                  <c:v>75.381039554065424</c:v>
                </c:pt>
                <c:pt idx="236">
                  <c:v>76.907254664006388</c:v>
                </c:pt>
                <c:pt idx="237">
                  <c:v>77.505810724643624</c:v>
                </c:pt>
                <c:pt idx="238">
                  <c:v>79.363185716930275</c:v>
                </c:pt>
                <c:pt idx="239">
                  <c:v>78.892157064401331</c:v>
                </c:pt>
                <c:pt idx="240">
                  <c:v>79.044367196659607</c:v>
                </c:pt>
                <c:pt idx="241">
                  <c:v>78.832507147705542</c:v>
                </c:pt>
                <c:pt idx="242">
                  <c:v>78.145504658864198</c:v>
                </c:pt>
                <c:pt idx="243">
                  <c:v>76.094781660735961</c:v>
                </c:pt>
                <c:pt idx="244">
                  <c:v>75.603184071415356</c:v>
                </c:pt>
                <c:pt idx="245">
                  <c:v>75.720427011127796</c:v>
                </c:pt>
                <c:pt idx="246">
                  <c:v>76.942221856552237</c:v>
                </c:pt>
                <c:pt idx="247">
                  <c:v>75.138326099923901</c:v>
                </c:pt>
                <c:pt idx="248">
                  <c:v>74.554168295040839</c:v>
                </c:pt>
                <c:pt idx="249">
                  <c:v>71.571672460250525</c:v>
                </c:pt>
                <c:pt idx="250">
                  <c:v>71.222000534792357</c:v>
                </c:pt>
                <c:pt idx="251">
                  <c:v>76.353950264310839</c:v>
                </c:pt>
                <c:pt idx="252">
                  <c:v>76.269617623465052</c:v>
                </c:pt>
                <c:pt idx="253">
                  <c:v>76.886685727214768</c:v>
                </c:pt>
                <c:pt idx="254">
                  <c:v>75.181520867186379</c:v>
                </c:pt>
                <c:pt idx="255">
                  <c:v>76.010449019890174</c:v>
                </c:pt>
                <c:pt idx="256">
                  <c:v>76.880515046177266</c:v>
                </c:pt>
                <c:pt idx="257">
                  <c:v>78.126992615751689</c:v>
                </c:pt>
                <c:pt idx="258">
                  <c:v>77.725898348314374</c:v>
                </c:pt>
                <c:pt idx="259">
                  <c:v>74.052286237324381</c:v>
                </c:pt>
                <c:pt idx="260">
                  <c:v>74.303227266182603</c:v>
                </c:pt>
                <c:pt idx="261">
                  <c:v>73.9494415533661</c:v>
                </c:pt>
                <c:pt idx="262">
                  <c:v>72.071497624287787</c:v>
                </c:pt>
                <c:pt idx="263">
                  <c:v>74.550054507682489</c:v>
                </c:pt>
                <c:pt idx="264">
                  <c:v>74.190098113828483</c:v>
                </c:pt>
                <c:pt idx="265">
                  <c:v>73.72935392969535</c:v>
                </c:pt>
                <c:pt idx="266">
                  <c:v>73.445502601970475</c:v>
                </c:pt>
                <c:pt idx="267">
                  <c:v>74.49657527202416</c:v>
                </c:pt>
                <c:pt idx="268">
                  <c:v>75.969311146306808</c:v>
                </c:pt>
                <c:pt idx="269">
                  <c:v>74.51508731513664</c:v>
                </c:pt>
                <c:pt idx="270">
                  <c:v>74.768085237674029</c:v>
                </c:pt>
                <c:pt idx="271">
                  <c:v>72.19079745767938</c:v>
                </c:pt>
                <c:pt idx="272">
                  <c:v>71.094473126684036</c:v>
                </c:pt>
                <c:pt idx="273">
                  <c:v>71.960425365612807</c:v>
                </c:pt>
                <c:pt idx="274">
                  <c:v>71.150009256021519</c:v>
                </c:pt>
                <c:pt idx="275">
                  <c:v>73.949441553366057</c:v>
                </c:pt>
                <c:pt idx="276">
                  <c:v>73.200732254149727</c:v>
                </c:pt>
                <c:pt idx="277">
                  <c:v>76.709792870806453</c:v>
                </c:pt>
                <c:pt idx="278">
                  <c:v>74.315568628257566</c:v>
                </c:pt>
                <c:pt idx="279">
                  <c:v>75.214431166052989</c:v>
                </c:pt>
                <c:pt idx="280">
                  <c:v>74.223008412695123</c:v>
                </c:pt>
                <c:pt idx="281">
                  <c:v>73.560688648003762</c:v>
                </c:pt>
                <c:pt idx="282">
                  <c:v>74.404015056461716</c:v>
                </c:pt>
                <c:pt idx="283">
                  <c:v>69.868564493901289</c:v>
                </c:pt>
                <c:pt idx="284">
                  <c:v>73.776662484316162</c:v>
                </c:pt>
                <c:pt idx="285">
                  <c:v>78.225723512351621</c:v>
                </c:pt>
                <c:pt idx="286">
                  <c:v>77.75263796614351</c:v>
                </c:pt>
                <c:pt idx="287">
                  <c:v>78.233951087068291</c:v>
                </c:pt>
                <c:pt idx="288">
                  <c:v>78.33885266470574</c:v>
                </c:pt>
                <c:pt idx="289">
                  <c:v>73.727297036016182</c:v>
                </c:pt>
                <c:pt idx="290">
                  <c:v>72.116749285229432</c:v>
                </c:pt>
                <c:pt idx="291">
                  <c:v>69.671102700701397</c:v>
                </c:pt>
                <c:pt idx="292">
                  <c:v>69.444844395993172</c:v>
                </c:pt>
                <c:pt idx="293">
                  <c:v>68.58094905074357</c:v>
                </c:pt>
                <c:pt idx="294">
                  <c:v>68.247732274718715</c:v>
                </c:pt>
                <c:pt idx="295">
                  <c:v>67.392064504185768</c:v>
                </c:pt>
                <c:pt idx="296">
                  <c:v>67.560729785877356</c:v>
                </c:pt>
                <c:pt idx="297">
                  <c:v>62.613900487483804</c:v>
                </c:pt>
                <c:pt idx="298">
                  <c:v>61.536088199600968</c:v>
                </c:pt>
                <c:pt idx="299">
                  <c:v>62.097620174013201</c:v>
                </c:pt>
                <c:pt idx="300">
                  <c:v>63.230968591233527</c:v>
                </c:pt>
                <c:pt idx="301">
                  <c:v>62.284797498817284</c:v>
                </c:pt>
                <c:pt idx="302">
                  <c:v>62.202521751650657</c:v>
                </c:pt>
                <c:pt idx="303">
                  <c:v>57.352366456177869</c:v>
                </c:pt>
                <c:pt idx="304">
                  <c:v>57.837793364460985</c:v>
                </c:pt>
                <c:pt idx="305">
                  <c:v>60.472674167472277</c:v>
                </c:pt>
                <c:pt idx="306">
                  <c:v>61.089742271221994</c:v>
                </c:pt>
                <c:pt idx="307">
                  <c:v>58.495999341794018</c:v>
                </c:pt>
                <c:pt idx="308">
                  <c:v>59.929654236172539</c:v>
                </c:pt>
                <c:pt idx="309">
                  <c:v>58.518625172264855</c:v>
                </c:pt>
                <c:pt idx="310">
                  <c:v>57.107596108357157</c:v>
                </c:pt>
                <c:pt idx="311">
                  <c:v>59.401032560626945</c:v>
                </c:pt>
                <c:pt idx="312">
                  <c:v>59.536787543451872</c:v>
                </c:pt>
                <c:pt idx="313">
                  <c:v>63.22479791019601</c:v>
                </c:pt>
                <c:pt idx="314">
                  <c:v>63.428430384433419</c:v>
                </c:pt>
                <c:pt idx="315">
                  <c:v>59.191229405352026</c:v>
                </c:pt>
                <c:pt idx="316">
                  <c:v>59.022564123660437</c:v>
                </c:pt>
                <c:pt idx="317">
                  <c:v>59.767159635518432</c:v>
                </c:pt>
                <c:pt idx="318">
                  <c:v>61.5998519036551</c:v>
                </c:pt>
                <c:pt idx="319">
                  <c:v>60.030442026451652</c:v>
                </c:pt>
                <c:pt idx="320">
                  <c:v>57.708209062673546</c:v>
                </c:pt>
                <c:pt idx="321">
                  <c:v>62.811362280683703</c:v>
                </c:pt>
                <c:pt idx="322">
                  <c:v>61.715037949688373</c:v>
                </c:pt>
                <c:pt idx="323">
                  <c:v>59.647859802126817</c:v>
                </c:pt>
                <c:pt idx="324">
                  <c:v>60.273155480593189</c:v>
                </c:pt>
                <c:pt idx="325">
                  <c:v>64.64405454882035</c:v>
                </c:pt>
                <c:pt idx="326">
                  <c:v>61.116481889051137</c:v>
                </c:pt>
                <c:pt idx="327">
                  <c:v>58.415780488306545</c:v>
                </c:pt>
                <c:pt idx="328">
                  <c:v>60.244358969084871</c:v>
                </c:pt>
                <c:pt idx="329">
                  <c:v>58.582388876318973</c:v>
                </c:pt>
                <c:pt idx="330">
                  <c:v>53.308513482938054</c:v>
                </c:pt>
                <c:pt idx="331">
                  <c:v>52.263611493921864</c:v>
                </c:pt>
                <c:pt idx="332">
                  <c:v>51.628031347059661</c:v>
                </c:pt>
                <c:pt idx="333">
                  <c:v>53.791883497541995</c:v>
                </c:pt>
                <c:pt idx="334">
                  <c:v>51.348293806693114</c:v>
                </c:pt>
                <c:pt idx="335">
                  <c:v>51.231050866980674</c:v>
                </c:pt>
                <c:pt idx="336">
                  <c:v>52.362342390521817</c:v>
                </c:pt>
                <c:pt idx="337">
                  <c:v>48.95612645782338</c:v>
                </c:pt>
                <c:pt idx="338">
                  <c:v>49.585535923648095</c:v>
                </c:pt>
                <c:pt idx="339">
                  <c:v>46.566016002632814</c:v>
                </c:pt>
                <c:pt idx="340">
                  <c:v>52.413764732500972</c:v>
                </c:pt>
                <c:pt idx="341">
                  <c:v>51.095295884155746</c:v>
                </c:pt>
                <c:pt idx="342">
                  <c:v>46.568072896311989</c:v>
                </c:pt>
                <c:pt idx="343">
                  <c:v>48.46864265586111</c:v>
                </c:pt>
                <c:pt idx="344">
                  <c:v>42.863607380134511</c:v>
                </c:pt>
                <c:pt idx="345">
                  <c:v>44.459756875167116</c:v>
                </c:pt>
                <c:pt idx="346">
                  <c:v>40.705925910689672</c:v>
                </c:pt>
                <c:pt idx="347">
                  <c:v>55.427113972478764</c:v>
                </c:pt>
                <c:pt idx="348">
                  <c:v>62.799020918608711</c:v>
                </c:pt>
                <c:pt idx="349">
                  <c:v>64.919678301828569</c:v>
                </c:pt>
                <c:pt idx="350">
                  <c:v>77.051237221548007</c:v>
                </c:pt>
                <c:pt idx="351">
                  <c:v>82.296316103420608</c:v>
                </c:pt>
                <c:pt idx="352">
                  <c:v>85.81360429479399</c:v>
                </c:pt>
                <c:pt idx="353">
                  <c:v>88.508135014501093</c:v>
                </c:pt>
                <c:pt idx="354">
                  <c:v>81.152683217804466</c:v>
                </c:pt>
                <c:pt idx="355">
                  <c:v>77.752637966143524</c:v>
                </c:pt>
                <c:pt idx="356">
                  <c:v>85.287039512927564</c:v>
                </c:pt>
                <c:pt idx="357">
                  <c:v>93.290412818561393</c:v>
                </c:pt>
                <c:pt idx="358">
                  <c:v>94.47929736511918</c:v>
                </c:pt>
                <c:pt idx="3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2-443D-B7BA-5DCA2DBBA4A7}"/>
            </c:ext>
          </c:extLst>
        </c:ser>
        <c:ser>
          <c:idx val="1"/>
          <c:order val="1"/>
          <c:tx>
            <c:strRef>
              <c:f>Analiza_Całość!$D$8</c:f>
              <c:strCache>
                <c:ptCount val="1"/>
                <c:pt idx="0">
                  <c:v>BETAW20LV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Analiza_Całość!$B$10:$B$369</c:f>
              <c:numCache>
                <c:formatCode>m/d/yyyy</c:formatCode>
                <c:ptCount val="360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</c:numCache>
            </c:numRef>
          </c:cat>
          <c:val>
            <c:numRef>
              <c:f>Analiza_Całość!$D$10:$D$369</c:f>
              <c:numCache>
                <c:formatCode>#\ ##0.000</c:formatCode>
                <c:ptCount val="360"/>
                <c:pt idx="1">
                  <c:v>105.9032262129943</c:v>
                </c:pt>
                <c:pt idx="2">
                  <c:v>104.30887695202669</c:v>
                </c:pt>
                <c:pt idx="3">
                  <c:v>105.71344508445017</c:v>
                </c:pt>
                <c:pt idx="4">
                  <c:v>106.05229190328183</c:v>
                </c:pt>
                <c:pt idx="5">
                  <c:v>105.0326279025177</c:v>
                </c:pt>
                <c:pt idx="6">
                  <c:v>106.31336642780445</c:v>
                </c:pt>
                <c:pt idx="7">
                  <c:v>103.38622284146619</c:v>
                </c:pt>
                <c:pt idx="8">
                  <c:v>102.17017876557652</c:v>
                </c:pt>
                <c:pt idx="9">
                  <c:v>107.09719220526794</c:v>
                </c:pt>
                <c:pt idx="10">
                  <c:v>107.39345765004995</c:v>
                </c:pt>
                <c:pt idx="11">
                  <c:v>107.86680174015797</c:v>
                </c:pt>
                <c:pt idx="12">
                  <c:v>107.41900183257074</c:v>
                </c:pt>
                <c:pt idx="13">
                  <c:v>106.57886222306354</c:v>
                </c:pt>
                <c:pt idx="14">
                  <c:v>105.91147744806447</c:v>
                </c:pt>
                <c:pt idx="15">
                  <c:v>104.56868438355552</c:v>
                </c:pt>
                <c:pt idx="16">
                  <c:v>109.51524151706056</c:v>
                </c:pt>
                <c:pt idx="17">
                  <c:v>104.13120295779447</c:v>
                </c:pt>
                <c:pt idx="18">
                  <c:v>106.94192545057479</c:v>
                </c:pt>
                <c:pt idx="19">
                  <c:v>106.24619945300394</c:v>
                </c:pt>
                <c:pt idx="20">
                  <c:v>105.94455645681656</c:v>
                </c:pt>
                <c:pt idx="21">
                  <c:v>103.2607187112803</c:v>
                </c:pt>
                <c:pt idx="22">
                  <c:v>106.82619057776505</c:v>
                </c:pt>
                <c:pt idx="23">
                  <c:v>109.66539322169599</c:v>
                </c:pt>
                <c:pt idx="24">
                  <c:v>108.99525778534252</c:v>
                </c:pt>
                <c:pt idx="25">
                  <c:v>108.38872269031926</c:v>
                </c:pt>
                <c:pt idx="26">
                  <c:v>104.4471882805762</c:v>
                </c:pt>
                <c:pt idx="27">
                  <c:v>103.48468185215722</c:v>
                </c:pt>
                <c:pt idx="28">
                  <c:v>103.45979620562586</c:v>
                </c:pt>
                <c:pt idx="29">
                  <c:v>103.20068444556966</c:v>
                </c:pt>
                <c:pt idx="30">
                  <c:v>102.66882548490297</c:v>
                </c:pt>
                <c:pt idx="31">
                  <c:v>104.1033968021989</c:v>
                </c:pt>
                <c:pt idx="32">
                  <c:v>104.27552588744713</c:v>
                </c:pt>
                <c:pt idx="33">
                  <c:v>106.15521939107367</c:v>
                </c:pt>
                <c:pt idx="34">
                  <c:v>103.74614429621803</c:v>
                </c:pt>
                <c:pt idx="35">
                  <c:v>105.26756195362987</c:v>
                </c:pt>
                <c:pt idx="36">
                  <c:v>103.27595976778497</c:v>
                </c:pt>
                <c:pt idx="37">
                  <c:v>105.27228863797451</c:v>
                </c:pt>
                <c:pt idx="38">
                  <c:v>106.45995160272507</c:v>
                </c:pt>
                <c:pt idx="39">
                  <c:v>106.33574613306973</c:v>
                </c:pt>
                <c:pt idx="40">
                  <c:v>105.89519759176055</c:v>
                </c:pt>
                <c:pt idx="41">
                  <c:v>104.41397370106822</c:v>
                </c:pt>
                <c:pt idx="42">
                  <c:v>104.53263527952198</c:v>
                </c:pt>
                <c:pt idx="43">
                  <c:v>104.75477024026131</c:v>
                </c:pt>
                <c:pt idx="44">
                  <c:v>101.76486595815733</c:v>
                </c:pt>
                <c:pt idx="45">
                  <c:v>97.950589676010523</c:v>
                </c:pt>
                <c:pt idx="46">
                  <c:v>97.716430454428092</c:v>
                </c:pt>
                <c:pt idx="47">
                  <c:v>95.511618831180641</c:v>
                </c:pt>
                <c:pt idx="48">
                  <c:v>95.79686088438163</c:v>
                </c:pt>
                <c:pt idx="49">
                  <c:v>95.339336552290575</c:v>
                </c:pt>
                <c:pt idx="50">
                  <c:v>93.985396729045291</c:v>
                </c:pt>
                <c:pt idx="51">
                  <c:v>95.706622085733713</c:v>
                </c:pt>
                <c:pt idx="52">
                  <c:v>95.060496172761589</c:v>
                </c:pt>
                <c:pt idx="53">
                  <c:v>91.307723286096689</c:v>
                </c:pt>
                <c:pt idx="54">
                  <c:v>91.664537719884351</c:v>
                </c:pt>
                <c:pt idx="55">
                  <c:v>91.599441772529886</c:v>
                </c:pt>
                <c:pt idx="56">
                  <c:v>93.295352790352581</c:v>
                </c:pt>
                <c:pt idx="57">
                  <c:v>93.752180563814832</c:v>
                </c:pt>
                <c:pt idx="58">
                  <c:v>92.429120030744315</c:v>
                </c:pt>
                <c:pt idx="59">
                  <c:v>87.231865056842821</c:v>
                </c:pt>
                <c:pt idx="60">
                  <c:v>88.171673085010013</c:v>
                </c:pt>
                <c:pt idx="61">
                  <c:v>84.307720035688575</c:v>
                </c:pt>
                <c:pt idx="62">
                  <c:v>87.431982867678386</c:v>
                </c:pt>
                <c:pt idx="63">
                  <c:v>88.566856213363138</c:v>
                </c:pt>
                <c:pt idx="64">
                  <c:v>86.773362502170954</c:v>
                </c:pt>
                <c:pt idx="65">
                  <c:v>84.108753522080576</c:v>
                </c:pt>
                <c:pt idx="66">
                  <c:v>84.627450135802434</c:v>
                </c:pt>
                <c:pt idx="67">
                  <c:v>83.016770279045872</c:v>
                </c:pt>
                <c:pt idx="68">
                  <c:v>83.628746860207642</c:v>
                </c:pt>
                <c:pt idx="69">
                  <c:v>83.391044536651748</c:v>
                </c:pt>
                <c:pt idx="70">
                  <c:v>83.358528638584758</c:v>
                </c:pt>
                <c:pt idx="71">
                  <c:v>84.181586123321054</c:v>
                </c:pt>
                <c:pt idx="72">
                  <c:v>85.255548971131134</c:v>
                </c:pt>
                <c:pt idx="73">
                  <c:v>86.096784973826729</c:v>
                </c:pt>
                <c:pt idx="74">
                  <c:v>85.440812015584058</c:v>
                </c:pt>
                <c:pt idx="75">
                  <c:v>81.938054894991296</c:v>
                </c:pt>
                <c:pt idx="76">
                  <c:v>83.076876380758492</c:v>
                </c:pt>
                <c:pt idx="77">
                  <c:v>82.444095091052418</c:v>
                </c:pt>
                <c:pt idx="78">
                  <c:v>82.816689889755509</c:v>
                </c:pt>
                <c:pt idx="79">
                  <c:v>84.473753835357471</c:v>
                </c:pt>
                <c:pt idx="80">
                  <c:v>85.913638167874865</c:v>
                </c:pt>
                <c:pt idx="81">
                  <c:v>80.807236524559428</c:v>
                </c:pt>
                <c:pt idx="82">
                  <c:v>79.791211500624641</c:v>
                </c:pt>
                <c:pt idx="83">
                  <c:v>80.228711296565265</c:v>
                </c:pt>
                <c:pt idx="84">
                  <c:v>80.909407032550206</c:v>
                </c:pt>
                <c:pt idx="85">
                  <c:v>78.16590926972448</c:v>
                </c:pt>
                <c:pt idx="86">
                  <c:v>74.652038532437146</c:v>
                </c:pt>
                <c:pt idx="87">
                  <c:v>76.406650887103567</c:v>
                </c:pt>
                <c:pt idx="88">
                  <c:v>78.634300710544409</c:v>
                </c:pt>
                <c:pt idx="89">
                  <c:v>79.56080478531031</c:v>
                </c:pt>
                <c:pt idx="90">
                  <c:v>79.537818434267635</c:v>
                </c:pt>
                <c:pt idx="91">
                  <c:v>81.742862854866985</c:v>
                </c:pt>
                <c:pt idx="92">
                  <c:v>79.945116654912368</c:v>
                </c:pt>
                <c:pt idx="93">
                  <c:v>83.114380471698951</c:v>
                </c:pt>
                <c:pt idx="94">
                  <c:v>85.15467390000002</c:v>
                </c:pt>
                <c:pt idx="95">
                  <c:v>85.4838003720415</c:v>
                </c:pt>
                <c:pt idx="96">
                  <c:v>84.650483837186158</c:v>
                </c:pt>
                <c:pt idx="97">
                  <c:v>85.428980884061133</c:v>
                </c:pt>
                <c:pt idx="98">
                  <c:v>84.490980508277346</c:v>
                </c:pt>
                <c:pt idx="99">
                  <c:v>82.133990934149836</c:v>
                </c:pt>
                <c:pt idx="100">
                  <c:v>80.015144174885677</c:v>
                </c:pt>
                <c:pt idx="101">
                  <c:v>80.834611317503885</c:v>
                </c:pt>
                <c:pt idx="102">
                  <c:v>80.193345945369927</c:v>
                </c:pt>
                <c:pt idx="103">
                  <c:v>81.347350097597413</c:v>
                </c:pt>
                <c:pt idx="104">
                  <c:v>80.889008563947144</c:v>
                </c:pt>
                <c:pt idx="105">
                  <c:v>78.241003749027129</c:v>
                </c:pt>
                <c:pt idx="106">
                  <c:v>79.955882089367933</c:v>
                </c:pt>
                <c:pt idx="107">
                  <c:v>80.298301844537576</c:v>
                </c:pt>
                <c:pt idx="108">
                  <c:v>78.938634047658311</c:v>
                </c:pt>
                <c:pt idx="109">
                  <c:v>81.759525445945556</c:v>
                </c:pt>
                <c:pt idx="110">
                  <c:v>84.213787414641729</c:v>
                </c:pt>
                <c:pt idx="111">
                  <c:v>83.868509346058616</c:v>
                </c:pt>
                <c:pt idx="112">
                  <c:v>84.501065931781241</c:v>
                </c:pt>
                <c:pt idx="113">
                  <c:v>85.690153450996831</c:v>
                </c:pt>
                <c:pt idx="114">
                  <c:v>83.232789309018884</c:v>
                </c:pt>
                <c:pt idx="115">
                  <c:v>80.17109474910248</c:v>
                </c:pt>
                <c:pt idx="116">
                  <c:v>82.135208650744985</c:v>
                </c:pt>
                <c:pt idx="117">
                  <c:v>78.556615217372624</c:v>
                </c:pt>
                <c:pt idx="118">
                  <c:v>80.835123711984849</c:v>
                </c:pt>
                <c:pt idx="119">
                  <c:v>81.52470485236762</c:v>
                </c:pt>
                <c:pt idx="120">
                  <c:v>82.095738617684063</c:v>
                </c:pt>
                <c:pt idx="121">
                  <c:v>79.394022094629634</c:v>
                </c:pt>
                <c:pt idx="122">
                  <c:v>81.008187821758455</c:v>
                </c:pt>
                <c:pt idx="123">
                  <c:v>81.888189584773372</c:v>
                </c:pt>
                <c:pt idx="124">
                  <c:v>83.070229257636015</c:v>
                </c:pt>
                <c:pt idx="125">
                  <c:v>81.42684023170267</c:v>
                </c:pt>
                <c:pt idx="126">
                  <c:v>84.4812656028964</c:v>
                </c:pt>
                <c:pt idx="127">
                  <c:v>79.937119508919992</c:v>
                </c:pt>
                <c:pt idx="128">
                  <c:v>84.649823269250206</c:v>
                </c:pt>
                <c:pt idx="129">
                  <c:v>81.068486498920635</c:v>
                </c:pt>
                <c:pt idx="130">
                  <c:v>82.068440234246836</c:v>
                </c:pt>
                <c:pt idx="131">
                  <c:v>81.758526352283496</c:v>
                </c:pt>
                <c:pt idx="132">
                  <c:v>84.861952453680132</c:v>
                </c:pt>
                <c:pt idx="133">
                  <c:v>84.532051791870131</c:v>
                </c:pt>
                <c:pt idx="134">
                  <c:v>88.055599667632166</c:v>
                </c:pt>
                <c:pt idx="135">
                  <c:v>85.354658169978848</c:v>
                </c:pt>
                <c:pt idx="136">
                  <c:v>88.833839221632672</c:v>
                </c:pt>
                <c:pt idx="137">
                  <c:v>88.433659958639964</c:v>
                </c:pt>
                <c:pt idx="138">
                  <c:v>89.665836949322482</c:v>
                </c:pt>
                <c:pt idx="139">
                  <c:v>92.16151534647004</c:v>
                </c:pt>
                <c:pt idx="140">
                  <c:v>92.712817584396831</c:v>
                </c:pt>
                <c:pt idx="141">
                  <c:v>92.573147823187767</c:v>
                </c:pt>
                <c:pt idx="142">
                  <c:v>86.835210848191863</c:v>
                </c:pt>
                <c:pt idx="143">
                  <c:v>86.95048486400573</c:v>
                </c:pt>
                <c:pt idx="144">
                  <c:v>85.428840356471753</c:v>
                </c:pt>
                <c:pt idx="145">
                  <c:v>87.692507790673801</c:v>
                </c:pt>
                <c:pt idx="146">
                  <c:v>87.20419457554047</c:v>
                </c:pt>
                <c:pt idx="147">
                  <c:v>82.596108776937157</c:v>
                </c:pt>
                <c:pt idx="148">
                  <c:v>80.276717038202705</c:v>
                </c:pt>
                <c:pt idx="149">
                  <c:v>77.052895568496183</c:v>
                </c:pt>
                <c:pt idx="150">
                  <c:v>82.641145671662713</c:v>
                </c:pt>
                <c:pt idx="151">
                  <c:v>84.934114687165035</c:v>
                </c:pt>
                <c:pt idx="152">
                  <c:v>85.536663210714437</c:v>
                </c:pt>
                <c:pt idx="153">
                  <c:v>83.339467623693793</c:v>
                </c:pt>
                <c:pt idx="154">
                  <c:v>81.666684540838517</c:v>
                </c:pt>
                <c:pt idx="155">
                  <c:v>82.713363406844095</c:v>
                </c:pt>
                <c:pt idx="156">
                  <c:v>85.420703280956829</c:v>
                </c:pt>
                <c:pt idx="157">
                  <c:v>86.491042587177262</c:v>
                </c:pt>
                <c:pt idx="158">
                  <c:v>84.517887619674809</c:v>
                </c:pt>
                <c:pt idx="159">
                  <c:v>83.994100756968805</c:v>
                </c:pt>
                <c:pt idx="160">
                  <c:v>82.730576315288005</c:v>
                </c:pt>
                <c:pt idx="161">
                  <c:v>77.541319361377546</c:v>
                </c:pt>
                <c:pt idx="162">
                  <c:v>78.840049708809858</c:v>
                </c:pt>
                <c:pt idx="163">
                  <c:v>74.94779469471132</c:v>
                </c:pt>
                <c:pt idx="164">
                  <c:v>73.051560799326438</c:v>
                </c:pt>
                <c:pt idx="165">
                  <c:v>74.810034292479273</c:v>
                </c:pt>
                <c:pt idx="166">
                  <c:v>74.677407240832537</c:v>
                </c:pt>
                <c:pt idx="167">
                  <c:v>75.468911513459005</c:v>
                </c:pt>
                <c:pt idx="168">
                  <c:v>75.786286896251184</c:v>
                </c:pt>
                <c:pt idx="169">
                  <c:v>73.243141402504762</c:v>
                </c:pt>
                <c:pt idx="170">
                  <c:v>72.433866657116482</c:v>
                </c:pt>
                <c:pt idx="171">
                  <c:v>70.003668491675995</c:v>
                </c:pt>
                <c:pt idx="172">
                  <c:v>71.714569511331618</c:v>
                </c:pt>
                <c:pt idx="173">
                  <c:v>70.548378675859865</c:v>
                </c:pt>
                <c:pt idx="174">
                  <c:v>70.85759231940068</c:v>
                </c:pt>
                <c:pt idx="175">
                  <c:v>67.054319308035844</c:v>
                </c:pt>
                <c:pt idx="176">
                  <c:v>68.769364095584038</c:v>
                </c:pt>
                <c:pt idx="177">
                  <c:v>69.905453388955564</c:v>
                </c:pt>
                <c:pt idx="178">
                  <c:v>68.545525656849378</c:v>
                </c:pt>
                <c:pt idx="179">
                  <c:v>63.367013923571982</c:v>
                </c:pt>
                <c:pt idx="180">
                  <c:v>61.481716767578462</c:v>
                </c:pt>
                <c:pt idx="181">
                  <c:v>59.197409573599082</c:v>
                </c:pt>
                <c:pt idx="182">
                  <c:v>59.103279945616279</c:v>
                </c:pt>
                <c:pt idx="183">
                  <c:v>52.967001644727375</c:v>
                </c:pt>
                <c:pt idx="184">
                  <c:v>50.67400151874596</c:v>
                </c:pt>
                <c:pt idx="185">
                  <c:v>52.566629413311801</c:v>
                </c:pt>
                <c:pt idx="186">
                  <c:v>53.049251141008611</c:v>
                </c:pt>
                <c:pt idx="187">
                  <c:v>58.542931393691767</c:v>
                </c:pt>
                <c:pt idx="188">
                  <c:v>58.980973028081443</c:v>
                </c:pt>
                <c:pt idx="189">
                  <c:v>60.694147422235659</c:v>
                </c:pt>
                <c:pt idx="190">
                  <c:v>59.811803848437343</c:v>
                </c:pt>
                <c:pt idx="191">
                  <c:v>59.684570489512154</c:v>
                </c:pt>
                <c:pt idx="192">
                  <c:v>60.980418298627505</c:v>
                </c:pt>
                <c:pt idx="193">
                  <c:v>60.395974850862785</c:v>
                </c:pt>
                <c:pt idx="194">
                  <c:v>60.891289429528321</c:v>
                </c:pt>
                <c:pt idx="195">
                  <c:v>58.725127891407901</c:v>
                </c:pt>
                <c:pt idx="196">
                  <c:v>62.463020367700743</c:v>
                </c:pt>
                <c:pt idx="197">
                  <c:v>61.632227209055948</c:v>
                </c:pt>
                <c:pt idx="198">
                  <c:v>63.191337574934835</c:v>
                </c:pt>
                <c:pt idx="199">
                  <c:v>64.75963987011481</c:v>
                </c:pt>
                <c:pt idx="200">
                  <c:v>66.12763230210146</c:v>
                </c:pt>
                <c:pt idx="201">
                  <c:v>67.765199522087698</c:v>
                </c:pt>
                <c:pt idx="202">
                  <c:v>67.636413624640255</c:v>
                </c:pt>
                <c:pt idx="203">
                  <c:v>67.085338715812782</c:v>
                </c:pt>
                <c:pt idx="204">
                  <c:v>64.609584707026656</c:v>
                </c:pt>
                <c:pt idx="205">
                  <c:v>64.130204938222917</c:v>
                </c:pt>
                <c:pt idx="206">
                  <c:v>65.736461395853198</c:v>
                </c:pt>
                <c:pt idx="207">
                  <c:v>66.140298394489292</c:v>
                </c:pt>
                <c:pt idx="208">
                  <c:v>67.763327289063241</c:v>
                </c:pt>
                <c:pt idx="209">
                  <c:v>62.899808594418928</c:v>
                </c:pt>
                <c:pt idx="210">
                  <c:v>62.289382853289553</c:v>
                </c:pt>
                <c:pt idx="211">
                  <c:v>63.844088741113772</c:v>
                </c:pt>
                <c:pt idx="212">
                  <c:v>64.297417048528544</c:v>
                </c:pt>
                <c:pt idx="213">
                  <c:v>63.877367777901092</c:v>
                </c:pt>
                <c:pt idx="214">
                  <c:v>67.504049610375034</c:v>
                </c:pt>
                <c:pt idx="215">
                  <c:v>68.56547063392928</c:v>
                </c:pt>
                <c:pt idx="216">
                  <c:v>68.087044616034859</c:v>
                </c:pt>
                <c:pt idx="217">
                  <c:v>68.793379419936286</c:v>
                </c:pt>
                <c:pt idx="218">
                  <c:v>69.813727347838963</c:v>
                </c:pt>
                <c:pt idx="219">
                  <c:v>70.84613456105852</c:v>
                </c:pt>
                <c:pt idx="220">
                  <c:v>69.8176628627631</c:v>
                </c:pt>
                <c:pt idx="221">
                  <c:v>70.915470138335209</c:v>
                </c:pt>
                <c:pt idx="222">
                  <c:v>67.553298632877215</c:v>
                </c:pt>
                <c:pt idx="223">
                  <c:v>71.117037041091223</c:v>
                </c:pt>
                <c:pt idx="224">
                  <c:v>69.861177317192528</c:v>
                </c:pt>
                <c:pt idx="225">
                  <c:v>70.747534156133682</c:v>
                </c:pt>
                <c:pt idx="226">
                  <c:v>71.996450522864507</c:v>
                </c:pt>
                <c:pt idx="227">
                  <c:v>71.395305529411431</c:v>
                </c:pt>
                <c:pt idx="228">
                  <c:v>73.27914669730697</c:v>
                </c:pt>
                <c:pt idx="229">
                  <c:v>76.015288834828212</c:v>
                </c:pt>
                <c:pt idx="230">
                  <c:v>76.626748055020471</c:v>
                </c:pt>
                <c:pt idx="231">
                  <c:v>77.199801970890462</c:v>
                </c:pt>
                <c:pt idx="232">
                  <c:v>75.033081178322306</c:v>
                </c:pt>
                <c:pt idx="233">
                  <c:v>76.654627749602724</c:v>
                </c:pt>
                <c:pt idx="234">
                  <c:v>74.951342588588204</c:v>
                </c:pt>
                <c:pt idx="235">
                  <c:v>74.644580361044689</c:v>
                </c:pt>
                <c:pt idx="236">
                  <c:v>76.095853100086927</c:v>
                </c:pt>
                <c:pt idx="237">
                  <c:v>76.678922089797041</c:v>
                </c:pt>
                <c:pt idx="238">
                  <c:v>78.296263517945178</c:v>
                </c:pt>
                <c:pt idx="239">
                  <c:v>77.993522622228852</c:v>
                </c:pt>
                <c:pt idx="240">
                  <c:v>78.048446818775801</c:v>
                </c:pt>
                <c:pt idx="241">
                  <c:v>77.817740194941138</c:v>
                </c:pt>
                <c:pt idx="242">
                  <c:v>77.380057216523568</c:v>
                </c:pt>
                <c:pt idx="243">
                  <c:v>75.112373699113874</c:v>
                </c:pt>
                <c:pt idx="244">
                  <c:v>74.642822780321808</c:v>
                </c:pt>
                <c:pt idx="245">
                  <c:v>74.792968700241843</c:v>
                </c:pt>
                <c:pt idx="246">
                  <c:v>76.317748614129869</c:v>
                </c:pt>
                <c:pt idx="247">
                  <c:v>74.35348781749633</c:v>
                </c:pt>
                <c:pt idx="248">
                  <c:v>73.613170898565599</c:v>
                </c:pt>
                <c:pt idx="249">
                  <c:v>70.733012029092691</c:v>
                </c:pt>
                <c:pt idx="250">
                  <c:v>70.522753034364953</c:v>
                </c:pt>
                <c:pt idx="251">
                  <c:v>75.709250938708891</c:v>
                </c:pt>
                <c:pt idx="252">
                  <c:v>75.80304306965661</c:v>
                </c:pt>
                <c:pt idx="253">
                  <c:v>76.52310019165779</c:v>
                </c:pt>
                <c:pt idx="254">
                  <c:v>74.592371746766432</c:v>
                </c:pt>
                <c:pt idx="255">
                  <c:v>75.310974921344297</c:v>
                </c:pt>
                <c:pt idx="256">
                  <c:v>76.320343455347469</c:v>
                </c:pt>
                <c:pt idx="257">
                  <c:v>77.223182998662651</c:v>
                </c:pt>
                <c:pt idx="258">
                  <c:v>77.166510756604254</c:v>
                </c:pt>
                <c:pt idx="259">
                  <c:v>73.464082697824338</c:v>
                </c:pt>
                <c:pt idx="260">
                  <c:v>73.397379643082829</c:v>
                </c:pt>
                <c:pt idx="261">
                  <c:v>73.346519629373574</c:v>
                </c:pt>
                <c:pt idx="262">
                  <c:v>71.386513604924716</c:v>
                </c:pt>
                <c:pt idx="263">
                  <c:v>74.146499974706899</c:v>
                </c:pt>
                <c:pt idx="264">
                  <c:v>73.248201374802036</c:v>
                </c:pt>
                <c:pt idx="265">
                  <c:v>73.108401963481612</c:v>
                </c:pt>
                <c:pt idx="266">
                  <c:v>72.916347180882155</c:v>
                </c:pt>
                <c:pt idx="267">
                  <c:v>73.759213231099437</c:v>
                </c:pt>
                <c:pt idx="268">
                  <c:v>75.068636603241188</c:v>
                </c:pt>
                <c:pt idx="269">
                  <c:v>73.909539171216394</c:v>
                </c:pt>
                <c:pt idx="270">
                  <c:v>73.942545477979778</c:v>
                </c:pt>
                <c:pt idx="271">
                  <c:v>71.755125694344926</c:v>
                </c:pt>
                <c:pt idx="272">
                  <c:v>70.267158015174346</c:v>
                </c:pt>
                <c:pt idx="273">
                  <c:v>71.198649490317251</c:v>
                </c:pt>
                <c:pt idx="274">
                  <c:v>70.68433523415969</c:v>
                </c:pt>
                <c:pt idx="275">
                  <c:v>73.36274649138727</c:v>
                </c:pt>
                <c:pt idx="276">
                  <c:v>72.684371799514039</c:v>
                </c:pt>
                <c:pt idx="277">
                  <c:v>76.005636213905362</c:v>
                </c:pt>
                <c:pt idx="278">
                  <c:v>73.349143535753782</c:v>
                </c:pt>
                <c:pt idx="279">
                  <c:v>73.928774564766229</c:v>
                </c:pt>
                <c:pt idx="280">
                  <c:v>73.646646958095559</c:v>
                </c:pt>
                <c:pt idx="281">
                  <c:v>72.670573889015074</c:v>
                </c:pt>
                <c:pt idx="282">
                  <c:v>73.82688347795191</c:v>
                </c:pt>
                <c:pt idx="283">
                  <c:v>69.402856809613468</c:v>
                </c:pt>
                <c:pt idx="284">
                  <c:v>73.327496308116935</c:v>
                </c:pt>
                <c:pt idx="285">
                  <c:v>77.387182202237284</c:v>
                </c:pt>
                <c:pt idx="286">
                  <c:v>77.264117087014696</c:v>
                </c:pt>
                <c:pt idx="287">
                  <c:v>77.773210183051035</c:v>
                </c:pt>
                <c:pt idx="288">
                  <c:v>78.131060350322116</c:v>
                </c:pt>
                <c:pt idx="289">
                  <c:v>73.315218402229007</c:v>
                </c:pt>
                <c:pt idx="290">
                  <c:v>71.668142623430242</c:v>
                </c:pt>
                <c:pt idx="291">
                  <c:v>69.859499579505282</c:v>
                </c:pt>
                <c:pt idx="292">
                  <c:v>69.294096234799511</c:v>
                </c:pt>
                <c:pt idx="293">
                  <c:v>68.391223145921174</c:v>
                </c:pt>
                <c:pt idx="294">
                  <c:v>68.072193466757724</c:v>
                </c:pt>
                <c:pt idx="295">
                  <c:v>66.820059253367106</c:v>
                </c:pt>
                <c:pt idx="296">
                  <c:v>67.446847761993865</c:v>
                </c:pt>
                <c:pt idx="297">
                  <c:v>62.21714535503375</c:v>
                </c:pt>
                <c:pt idx="298">
                  <c:v>61.492087991123682</c:v>
                </c:pt>
                <c:pt idx="299">
                  <c:v>61.708041919611482</c:v>
                </c:pt>
                <c:pt idx="300">
                  <c:v>62.964758319073994</c:v>
                </c:pt>
                <c:pt idx="301">
                  <c:v>62.320334609190269</c:v>
                </c:pt>
                <c:pt idx="302">
                  <c:v>61.764202476949315</c:v>
                </c:pt>
                <c:pt idx="303">
                  <c:v>57.154500886647114</c:v>
                </c:pt>
                <c:pt idx="304">
                  <c:v>57.561467272752431</c:v>
                </c:pt>
                <c:pt idx="305">
                  <c:v>60.018676673849683</c:v>
                </c:pt>
                <c:pt idx="306">
                  <c:v>61.010697441524279</c:v>
                </c:pt>
                <c:pt idx="307">
                  <c:v>58.380343650013586</c:v>
                </c:pt>
                <c:pt idx="308">
                  <c:v>59.814934019651673</c:v>
                </c:pt>
                <c:pt idx="309">
                  <c:v>58.209641652316606</c:v>
                </c:pt>
                <c:pt idx="310">
                  <c:v>57.073876423186007</c:v>
                </c:pt>
                <c:pt idx="311">
                  <c:v>59.213379931162699</c:v>
                </c:pt>
                <c:pt idx="312">
                  <c:v>59.182566608151134</c:v>
                </c:pt>
                <c:pt idx="313">
                  <c:v>63.086556285112074</c:v>
                </c:pt>
                <c:pt idx="314">
                  <c:v>63.177865355092088</c:v>
                </c:pt>
                <c:pt idx="315">
                  <c:v>58.746805147164231</c:v>
                </c:pt>
                <c:pt idx="316">
                  <c:v>59.116424063008104</c:v>
                </c:pt>
                <c:pt idx="317">
                  <c:v>59.450676879577387</c:v>
                </c:pt>
                <c:pt idx="318">
                  <c:v>61.534045908445137</c:v>
                </c:pt>
                <c:pt idx="319">
                  <c:v>59.921291261651504</c:v>
                </c:pt>
                <c:pt idx="320">
                  <c:v>57.29503715153681</c:v>
                </c:pt>
                <c:pt idx="321">
                  <c:v>63.134085063562672</c:v>
                </c:pt>
                <c:pt idx="322">
                  <c:v>61.540083650289205</c:v>
                </c:pt>
                <c:pt idx="323">
                  <c:v>59.833826375353382</c:v>
                </c:pt>
                <c:pt idx="324">
                  <c:v>60.1716578831508</c:v>
                </c:pt>
                <c:pt idx="325">
                  <c:v>64.223462063390755</c:v>
                </c:pt>
                <c:pt idx="326">
                  <c:v>60.908924683237636</c:v>
                </c:pt>
                <c:pt idx="327">
                  <c:v>58.396161531873474</c:v>
                </c:pt>
                <c:pt idx="328">
                  <c:v>59.354694177401214</c:v>
                </c:pt>
                <c:pt idx="329">
                  <c:v>58.417571413162598</c:v>
                </c:pt>
                <c:pt idx="330">
                  <c:v>53.343847373715207</c:v>
                </c:pt>
                <c:pt idx="331">
                  <c:v>51.587951396310423</c:v>
                </c:pt>
                <c:pt idx="332">
                  <c:v>51.196985669431484</c:v>
                </c:pt>
                <c:pt idx="333">
                  <c:v>54.04708369342309</c:v>
                </c:pt>
                <c:pt idx="334">
                  <c:v>51.144063867289397</c:v>
                </c:pt>
                <c:pt idx="335">
                  <c:v>50.880056723721118</c:v>
                </c:pt>
                <c:pt idx="336">
                  <c:v>51.2714950422599</c:v>
                </c:pt>
                <c:pt idx="337">
                  <c:v>48.652904021435411</c:v>
                </c:pt>
                <c:pt idx="338">
                  <c:v>49.152674354264448</c:v>
                </c:pt>
                <c:pt idx="339">
                  <c:v>45.960485862784417</c:v>
                </c:pt>
                <c:pt idx="340">
                  <c:v>52.073121224472168</c:v>
                </c:pt>
                <c:pt idx="341">
                  <c:v>51.797473695786891</c:v>
                </c:pt>
                <c:pt idx="342">
                  <c:v>46.602916426453078</c:v>
                </c:pt>
                <c:pt idx="343">
                  <c:v>49.14237892456196</c:v>
                </c:pt>
                <c:pt idx="344">
                  <c:v>42.466693167275849</c:v>
                </c:pt>
                <c:pt idx="345">
                  <c:v>44.463660817488837</c:v>
                </c:pt>
                <c:pt idx="346">
                  <c:v>41.455261813534101</c:v>
                </c:pt>
                <c:pt idx="347">
                  <c:v>55.098648354794292</c:v>
                </c:pt>
                <c:pt idx="348">
                  <c:v>62.63061887205572</c:v>
                </c:pt>
                <c:pt idx="349">
                  <c:v>64.941011254540371</c:v>
                </c:pt>
                <c:pt idx="350">
                  <c:v>77.463259032937515</c:v>
                </c:pt>
                <c:pt idx="351">
                  <c:v>82.604144052397416</c:v>
                </c:pt>
                <c:pt idx="352">
                  <c:v>86.111983056399609</c:v>
                </c:pt>
                <c:pt idx="353">
                  <c:v>88.136708400294523</c:v>
                </c:pt>
                <c:pt idx="354">
                  <c:v>80.673906740836969</c:v>
                </c:pt>
                <c:pt idx="355">
                  <c:v>76.580689185457345</c:v>
                </c:pt>
                <c:pt idx="356">
                  <c:v>85.629190490237306</c:v>
                </c:pt>
                <c:pt idx="357">
                  <c:v>93.688726884932692</c:v>
                </c:pt>
                <c:pt idx="358">
                  <c:v>95.177881649416648</c:v>
                </c:pt>
                <c:pt idx="35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2-443D-B7BA-5DCA2DBBA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At val="100"/>
        <c:auto val="0"/>
        <c:lblOffset val="100"/>
        <c:baseTimeUnit val="days"/>
      </c:dateAx>
      <c:valAx>
        <c:axId val="610538656"/>
        <c:scaling>
          <c:orientation val="minMax"/>
          <c:min val="4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800379629629624"/>
          <c:y val="0.66707662037037041"/>
          <c:w val="0.15672768518518518"/>
          <c:h val="0.1315574074074074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różnica odwzorowania narastająco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Analiza_Całość!$E$7</c:f>
              <c:strCache>
                <c:ptCount val="1"/>
                <c:pt idx="0">
                  <c:v>RÓŻNICA ODWZ.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Analiza_Całość!$B$10:$B$369</c:f>
              <c:numCache>
                <c:formatCode>m/d/yyyy</c:formatCode>
                <c:ptCount val="360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</c:numCache>
            </c:numRef>
          </c:cat>
          <c:val>
            <c:numRef>
              <c:f>Analiza_Całość!$E$10:$E$369</c:f>
              <c:numCache>
                <c:formatCode>#\ ##0.000</c:formatCode>
                <c:ptCount val="360"/>
                <c:pt idx="1">
                  <c:v>-4.1621437969372117</c:v>
                </c:pt>
                <c:pt idx="2">
                  <c:v>-3.8090919807154733</c:v>
                </c:pt>
                <c:pt idx="3">
                  <c:v>-3.9117811866301477</c:v>
                </c:pt>
                <c:pt idx="4">
                  <c:v>-3.7567334528886054</c:v>
                </c:pt>
                <c:pt idx="5">
                  <c:v>-3.6097238233029461</c:v>
                </c:pt>
                <c:pt idx="6">
                  <c:v>-3.4891805504515094</c:v>
                </c:pt>
                <c:pt idx="7">
                  <c:v>-4.3988132249778822</c:v>
                </c:pt>
                <c:pt idx="8">
                  <c:v>-4.2022799744260482</c:v>
                </c:pt>
                <c:pt idx="9">
                  <c:v>-4.2296946043829386</c:v>
                </c:pt>
                <c:pt idx="10">
                  <c:v>-4.1674730998774052</c:v>
                </c:pt>
                <c:pt idx="11">
                  <c:v>-4.4309532884795662</c:v>
                </c:pt>
                <c:pt idx="12">
                  <c:v>-4.4655700705370283</c:v>
                </c:pt>
                <c:pt idx="13">
                  <c:v>-4.4753323986748246</c:v>
                </c:pt>
                <c:pt idx="14">
                  <c:v>-4.7627289037000757</c:v>
                </c:pt>
                <c:pt idx="15">
                  <c:v>-4.5239031555708404</c:v>
                </c:pt>
                <c:pt idx="16">
                  <c:v>-4.4865367244020238</c:v>
                </c:pt>
                <c:pt idx="17">
                  <c:v>-4.5090785008469965</c:v>
                </c:pt>
                <c:pt idx="18">
                  <c:v>-4.5686461402948524</c:v>
                </c:pt>
                <c:pt idx="19">
                  <c:v>-4.6310793765611757</c:v>
                </c:pt>
                <c:pt idx="20">
                  <c:v>-4.7664509335111021</c:v>
                </c:pt>
                <c:pt idx="21">
                  <c:v>-4.4876170242895697</c:v>
                </c:pt>
                <c:pt idx="22">
                  <c:v>-4.6754233922653876</c:v>
                </c:pt>
                <c:pt idx="23">
                  <c:v>-4.5029120139853829</c:v>
                </c:pt>
                <c:pt idx="24">
                  <c:v>-4.8085499892216443</c:v>
                </c:pt>
                <c:pt idx="25">
                  <c:v>-4.5598947524088107</c:v>
                </c:pt>
                <c:pt idx="26">
                  <c:v>-4.7850414836253963</c:v>
                </c:pt>
                <c:pt idx="27">
                  <c:v>-4.5437943003390657</c:v>
                </c:pt>
                <c:pt idx="28">
                  <c:v>-4.4743155991090351</c:v>
                </c:pt>
                <c:pt idx="29">
                  <c:v>-4.820205719727932</c:v>
                </c:pt>
                <c:pt idx="30">
                  <c:v>-4.5319736707304825</c:v>
                </c:pt>
                <c:pt idx="31">
                  <c:v>-4.3884983029658375</c:v>
                </c:pt>
                <c:pt idx="32">
                  <c:v>-4.668034862724868</c:v>
                </c:pt>
                <c:pt idx="33">
                  <c:v>-4.9163878341901279</c:v>
                </c:pt>
                <c:pt idx="34">
                  <c:v>-4.6914023308472714</c:v>
                </c:pt>
                <c:pt idx="35">
                  <c:v>-4.3510436306279043</c:v>
                </c:pt>
                <c:pt idx="36">
                  <c:v>-4.6005712217057955</c:v>
                </c:pt>
                <c:pt idx="37">
                  <c:v>-4.4217737971090081</c:v>
                </c:pt>
                <c:pt idx="38">
                  <c:v>-4.1205685771241507</c:v>
                </c:pt>
                <c:pt idx="39">
                  <c:v>-4.9088590341122895</c:v>
                </c:pt>
                <c:pt idx="40">
                  <c:v>-5.1073317853315263</c:v>
                </c:pt>
                <c:pt idx="41">
                  <c:v>-4.8527860356718744</c:v>
                </c:pt>
                <c:pt idx="42">
                  <c:v>-4.7446556945471396</c:v>
                </c:pt>
                <c:pt idx="43">
                  <c:v>-4.793848451745375</c:v>
                </c:pt>
                <c:pt idx="44">
                  <c:v>-5.0948094552620287</c:v>
                </c:pt>
                <c:pt idx="45">
                  <c:v>-5.0587380222775309</c:v>
                </c:pt>
                <c:pt idx="46">
                  <c:v>-4.3089131168083883</c:v>
                </c:pt>
                <c:pt idx="47">
                  <c:v>-4.750910284599108</c:v>
                </c:pt>
                <c:pt idx="48">
                  <c:v>-4.9033999874225405</c:v>
                </c:pt>
                <c:pt idx="49">
                  <c:v>-4.6587023785850228</c:v>
                </c:pt>
                <c:pt idx="50">
                  <c:v>-4.5878464653164581</c:v>
                </c:pt>
                <c:pt idx="51">
                  <c:v>-4.7869028230142714</c:v>
                </c:pt>
                <c:pt idx="52">
                  <c:v>-4.714111945256894</c:v>
                </c:pt>
                <c:pt idx="53">
                  <c:v>-5.3555725006894539</c:v>
                </c:pt>
                <c:pt idx="54">
                  <c:v>-4.6686454675676003</c:v>
                </c:pt>
                <c:pt idx="55">
                  <c:v>-4.9254897383628098</c:v>
                </c:pt>
                <c:pt idx="56">
                  <c:v>-4.9170876756478243</c:v>
                </c:pt>
                <c:pt idx="57">
                  <c:v>-4.9238681170006959</c:v>
                </c:pt>
                <c:pt idx="58">
                  <c:v>-4.6222666609776812</c:v>
                </c:pt>
                <c:pt idx="59">
                  <c:v>-5.5320075854024324</c:v>
                </c:pt>
                <c:pt idx="60">
                  <c:v>-4.5780061355222728</c:v>
                </c:pt>
                <c:pt idx="61">
                  <c:v>-4.8143697318902889</c:v>
                </c:pt>
                <c:pt idx="62">
                  <c:v>-4.5391503979985259</c:v>
                </c:pt>
                <c:pt idx="63">
                  <c:v>-4.5349669979363956</c:v>
                </c:pt>
                <c:pt idx="64">
                  <c:v>-4.5292711874706519</c:v>
                </c:pt>
                <c:pt idx="65">
                  <c:v>-4.6159255893866931</c:v>
                </c:pt>
                <c:pt idx="66">
                  <c:v>-4.619511701309631</c:v>
                </c:pt>
                <c:pt idx="67">
                  <c:v>-4.6960655350451237</c:v>
                </c:pt>
                <c:pt idx="68">
                  <c:v>-4.2918296155289308</c:v>
                </c:pt>
                <c:pt idx="69">
                  <c:v>-3.857753035680267</c:v>
                </c:pt>
                <c:pt idx="70">
                  <c:v>-4.4143217410709035</c:v>
                </c:pt>
                <c:pt idx="71">
                  <c:v>-4.5555929907299397</c:v>
                </c:pt>
                <c:pt idx="72">
                  <c:v>-4.6147874918423533</c:v>
                </c:pt>
                <c:pt idx="73">
                  <c:v>-4.342808284827127</c:v>
                </c:pt>
                <c:pt idx="74">
                  <c:v>-4.3811068145653937</c:v>
                </c:pt>
                <c:pt idx="75">
                  <c:v>-4.8446776507311213</c:v>
                </c:pt>
                <c:pt idx="76">
                  <c:v>-4.2857837100493956</c:v>
                </c:pt>
                <c:pt idx="77">
                  <c:v>-4.2981574174658421</c:v>
                </c:pt>
                <c:pt idx="78">
                  <c:v>-4.372529632095679</c:v>
                </c:pt>
                <c:pt idx="79">
                  <c:v>-4.2555954162919125</c:v>
                </c:pt>
                <c:pt idx="80">
                  <c:v>-3.9911884425336774</c:v>
                </c:pt>
                <c:pt idx="81">
                  <c:v>-4.2947351186507383</c:v>
                </c:pt>
                <c:pt idx="82">
                  <c:v>-3.9823437656031135</c:v>
                </c:pt>
                <c:pt idx="83">
                  <c:v>-3.8011331054823128</c:v>
                </c:pt>
                <c:pt idx="84">
                  <c:v>-4.0475023368339187</c:v>
                </c:pt>
                <c:pt idx="85">
                  <c:v>-3.9870638967611227</c:v>
                </c:pt>
                <c:pt idx="86">
                  <c:v>-4.2132975103854164</c:v>
                </c:pt>
                <c:pt idx="87">
                  <c:v>-4.3451061910101068</c:v>
                </c:pt>
                <c:pt idx="88">
                  <c:v>-3.9721735790475998</c:v>
                </c:pt>
                <c:pt idx="89">
                  <c:v>-3.4012375443926546</c:v>
                </c:pt>
                <c:pt idx="90">
                  <c:v>-3.2745480309473218</c:v>
                </c:pt>
                <c:pt idx="91">
                  <c:v>-3.9587045744202021</c:v>
                </c:pt>
                <c:pt idx="92">
                  <c:v>-3.9659088650950469</c:v>
                </c:pt>
                <c:pt idx="93">
                  <c:v>-4.4328121802992619</c:v>
                </c:pt>
                <c:pt idx="94">
                  <c:v>-4.027522057716137</c:v>
                </c:pt>
                <c:pt idx="95">
                  <c:v>-4.1255439077341531</c:v>
                </c:pt>
                <c:pt idx="96">
                  <c:v>-3.9433159202577395</c:v>
                </c:pt>
                <c:pt idx="97">
                  <c:v>-3.9477159195097533</c:v>
                </c:pt>
                <c:pt idx="98">
                  <c:v>-4.1108828756963973</c:v>
                </c:pt>
                <c:pt idx="99">
                  <c:v>-4.0418081550101963</c:v>
                </c:pt>
                <c:pt idx="100">
                  <c:v>-4.0453796317206141</c:v>
                </c:pt>
                <c:pt idx="101">
                  <c:v>-3.5882366315910796</c:v>
                </c:pt>
                <c:pt idx="102">
                  <c:v>-4.1932496233830996</c:v>
                </c:pt>
                <c:pt idx="103">
                  <c:v>-4.4303291359796155</c:v>
                </c:pt>
                <c:pt idx="104">
                  <c:v>-3.9990984924954454</c:v>
                </c:pt>
                <c:pt idx="105">
                  <c:v>-3.0250381321491382</c:v>
                </c:pt>
                <c:pt idx="106">
                  <c:v>-3.8864820606567485</c:v>
                </c:pt>
                <c:pt idx="107">
                  <c:v>-3.6178515510596254</c:v>
                </c:pt>
                <c:pt idx="108">
                  <c:v>-3.7407617072160892</c:v>
                </c:pt>
                <c:pt idx="109">
                  <c:v>-4.2676513425608071</c:v>
                </c:pt>
                <c:pt idx="110">
                  <c:v>-3.7469037347744427</c:v>
                </c:pt>
                <c:pt idx="111">
                  <c:v>-3.7023447433439771</c:v>
                </c:pt>
                <c:pt idx="112">
                  <c:v>-3.5659181144713448</c:v>
                </c:pt>
                <c:pt idx="113">
                  <c:v>-3.9406444620094905</c:v>
                </c:pt>
                <c:pt idx="114">
                  <c:v>-3.8874989825526285</c:v>
                </c:pt>
                <c:pt idx="115">
                  <c:v>-3.8156574434984214</c:v>
                </c:pt>
                <c:pt idx="116">
                  <c:v>-3.2592620836478514</c:v>
                </c:pt>
                <c:pt idx="117">
                  <c:v>-3.8666189583416388</c:v>
                </c:pt>
                <c:pt idx="118">
                  <c:v>-3.5308260222503329</c:v>
                </c:pt>
                <c:pt idx="119">
                  <c:v>-3.7544844513840103</c:v>
                </c:pt>
                <c:pt idx="120">
                  <c:v>-3.6395817388714446</c:v>
                </c:pt>
                <c:pt idx="121">
                  <c:v>-3.8414794804661812</c:v>
                </c:pt>
                <c:pt idx="122">
                  <c:v>-3.269677825606554</c:v>
                </c:pt>
                <c:pt idx="123">
                  <c:v>-3.5525434119161425</c:v>
                </c:pt>
                <c:pt idx="124">
                  <c:v>-3.5229608509474653</c:v>
                </c:pt>
                <c:pt idx="125">
                  <c:v>-3.5185910276452681</c:v>
                </c:pt>
                <c:pt idx="126">
                  <c:v>-3.9110591003178818</c:v>
                </c:pt>
                <c:pt idx="127">
                  <c:v>-3.553717851714544</c:v>
                </c:pt>
                <c:pt idx="128">
                  <c:v>-3.3076345594394874</c:v>
                </c:pt>
                <c:pt idx="129">
                  <c:v>-3.9525622488601475</c:v>
                </c:pt>
                <c:pt idx="130">
                  <c:v>-3.4548513352438248</c:v>
                </c:pt>
                <c:pt idx="131">
                  <c:v>-3.900820181109077</c:v>
                </c:pt>
                <c:pt idx="132">
                  <c:v>-3.527719626793091</c:v>
                </c:pt>
                <c:pt idx="133">
                  <c:v>-3.3240470015208134</c:v>
                </c:pt>
                <c:pt idx="134">
                  <c:v>-3.6353609669944165</c:v>
                </c:pt>
                <c:pt idx="135">
                  <c:v>-3.0106949573480923</c:v>
                </c:pt>
                <c:pt idx="136">
                  <c:v>-3.6318555552009246</c:v>
                </c:pt>
                <c:pt idx="137">
                  <c:v>-3.2738813874508055</c:v>
                </c:pt>
                <c:pt idx="138">
                  <c:v>-3.8810223146162004</c:v>
                </c:pt>
                <c:pt idx="139">
                  <c:v>-3.4266662729689146</c:v>
                </c:pt>
                <c:pt idx="140">
                  <c:v>-3.3903666730834003</c:v>
                </c:pt>
                <c:pt idx="141">
                  <c:v>-3.6639255165049955</c:v>
                </c:pt>
                <c:pt idx="142">
                  <c:v>-3.7884307799506911</c:v>
                </c:pt>
                <c:pt idx="143">
                  <c:v>-3.6255677305846112</c:v>
                </c:pt>
                <c:pt idx="144">
                  <c:v>-2.9490844348501577</c:v>
                </c:pt>
                <c:pt idx="145">
                  <c:v>-3.544193410425589</c:v>
                </c:pt>
                <c:pt idx="146">
                  <c:v>-2.9705147690975431</c:v>
                </c:pt>
                <c:pt idx="147">
                  <c:v>-3.5343642249416329</c:v>
                </c:pt>
                <c:pt idx="148">
                  <c:v>-3.5747213774848352</c:v>
                </c:pt>
                <c:pt idx="149">
                  <c:v>-3.5658594487571693</c:v>
                </c:pt>
                <c:pt idx="150">
                  <c:v>-3.3261650837529744</c:v>
                </c:pt>
                <c:pt idx="151">
                  <c:v>-2.9806194932942565</c:v>
                </c:pt>
                <c:pt idx="152">
                  <c:v>-3.2268464275504116</c:v>
                </c:pt>
                <c:pt idx="153">
                  <c:v>-2.8621970832365173</c:v>
                </c:pt>
                <c:pt idx="154">
                  <c:v>-3.1801306495818582</c:v>
                </c:pt>
                <c:pt idx="155">
                  <c:v>-3.1251363827863199</c:v>
                </c:pt>
                <c:pt idx="156">
                  <c:v>-3.2972795107630848</c:v>
                </c:pt>
                <c:pt idx="157">
                  <c:v>-3.0785981915224636</c:v>
                </c:pt>
                <c:pt idx="158">
                  <c:v>-2.99796642101674</c:v>
                </c:pt>
                <c:pt idx="159">
                  <c:v>-2.4429930598319882</c:v>
                </c:pt>
                <c:pt idx="160">
                  <c:v>-2.8404853317787193</c:v>
                </c:pt>
                <c:pt idx="161">
                  <c:v>-3.3873315378756597</c:v>
                </c:pt>
                <c:pt idx="162">
                  <c:v>-2.5830657069789043</c:v>
                </c:pt>
                <c:pt idx="163">
                  <c:v>-2.9372153789882893</c:v>
                </c:pt>
                <c:pt idx="164">
                  <c:v>-2.9790818067843228</c:v>
                </c:pt>
                <c:pt idx="165">
                  <c:v>-3.0743141137015151</c:v>
                </c:pt>
                <c:pt idx="166">
                  <c:v>-2.9201693184781274</c:v>
                </c:pt>
                <c:pt idx="167">
                  <c:v>-3.0064483702591627</c:v>
                </c:pt>
                <c:pt idx="168">
                  <c:v>-2.5212468904427854</c:v>
                </c:pt>
                <c:pt idx="169">
                  <c:v>-2.9764364577103075</c:v>
                </c:pt>
                <c:pt idx="170">
                  <c:v>-2.8707718648214864</c:v>
                </c:pt>
                <c:pt idx="171">
                  <c:v>-2.8719077893889167</c:v>
                </c:pt>
                <c:pt idx="172">
                  <c:v>-2.7679394854032591</c:v>
                </c:pt>
                <c:pt idx="173">
                  <c:v>-2.5499907351892337</c:v>
                </c:pt>
                <c:pt idx="174">
                  <c:v>-2.7171340602551997</c:v>
                </c:pt>
                <c:pt idx="175">
                  <c:v>-2.7191118797177172</c:v>
                </c:pt>
                <c:pt idx="176">
                  <c:v>-2.7188031239813171</c:v>
                </c:pt>
                <c:pt idx="177">
                  <c:v>-1.9843852047397581</c:v>
                </c:pt>
                <c:pt idx="178">
                  <c:v>-2.4078888084151817</c:v>
                </c:pt>
                <c:pt idx="179">
                  <c:v>-2.530638278789521</c:v>
                </c:pt>
                <c:pt idx="180">
                  <c:v>-2.3662706487224128</c:v>
                </c:pt>
                <c:pt idx="181">
                  <c:v>-2.615624090966473</c:v>
                </c:pt>
                <c:pt idx="182">
                  <c:v>-2.2179214212200704</c:v>
                </c:pt>
                <c:pt idx="183">
                  <c:v>-3.3444666706061388</c:v>
                </c:pt>
                <c:pt idx="184">
                  <c:v>-2.6276458702473193</c:v>
                </c:pt>
                <c:pt idx="185">
                  <c:v>-2.4977367446118004</c:v>
                </c:pt>
                <c:pt idx="186">
                  <c:v>-2.4879790267149704</c:v>
                </c:pt>
                <c:pt idx="187">
                  <c:v>-2.4244336258660626</c:v>
                </c:pt>
                <c:pt idx="188">
                  <c:v>-2.4335499929827864</c:v>
                </c:pt>
                <c:pt idx="189">
                  <c:v>-1.2692018192916321</c:v>
                </c:pt>
                <c:pt idx="190">
                  <c:v>-2.3942512184654263</c:v>
                </c:pt>
                <c:pt idx="191">
                  <c:v>-2.4512619011425874</c:v>
                </c:pt>
                <c:pt idx="192">
                  <c:v>-2.129770354404692</c:v>
                </c:pt>
                <c:pt idx="193">
                  <c:v>-2.1014533616378617</c:v>
                </c:pt>
                <c:pt idx="194">
                  <c:v>-2.1630042238291236</c:v>
                </c:pt>
                <c:pt idx="195">
                  <c:v>-2.4251694225366438</c:v>
                </c:pt>
                <c:pt idx="196">
                  <c:v>-1.5188526003208191</c:v>
                </c:pt>
                <c:pt idx="197">
                  <c:v>-1.6421352999384964</c:v>
                </c:pt>
                <c:pt idx="198">
                  <c:v>-1.9195715965709792</c:v>
                </c:pt>
                <c:pt idx="199">
                  <c:v>-1.3436714954603968</c:v>
                </c:pt>
                <c:pt idx="200">
                  <c:v>-1.7202525179974559</c:v>
                </c:pt>
                <c:pt idx="201">
                  <c:v>-1.2250193330533787</c:v>
                </c:pt>
                <c:pt idx="202">
                  <c:v>-1.2825121228119074</c:v>
                </c:pt>
                <c:pt idx="203">
                  <c:v>-1.6794913678201406</c:v>
                </c:pt>
                <c:pt idx="204">
                  <c:v>-1.4642016531302038</c:v>
                </c:pt>
                <c:pt idx="205">
                  <c:v>-1.825739231639778</c:v>
                </c:pt>
                <c:pt idx="206">
                  <c:v>-1.546177145430061</c:v>
                </c:pt>
                <c:pt idx="207">
                  <c:v>-1.5720442301605186</c:v>
                </c:pt>
                <c:pt idx="208">
                  <c:v>-1.5053311763816302</c:v>
                </c:pt>
                <c:pt idx="209">
                  <c:v>-1.5517354183611776</c:v>
                </c:pt>
                <c:pt idx="210">
                  <c:v>-1.5499698901697556</c:v>
                </c:pt>
                <c:pt idx="211">
                  <c:v>-1.4194225266236149</c:v>
                </c:pt>
                <c:pt idx="212">
                  <c:v>-1.6224225130349934</c:v>
                </c:pt>
                <c:pt idx="213">
                  <c:v>-1.006471286914068</c:v>
                </c:pt>
                <c:pt idx="214">
                  <c:v>-1.3661413185584559</c:v>
                </c:pt>
                <c:pt idx="215">
                  <c:v>-1.4181260480942259</c:v>
                </c:pt>
                <c:pt idx="216">
                  <c:v>-1.2473792333601352</c:v>
                </c:pt>
                <c:pt idx="217">
                  <c:v>-0.8911359195447166</c:v>
                </c:pt>
                <c:pt idx="218">
                  <c:v>-1.1062037099767275</c:v>
                </c:pt>
                <c:pt idx="219">
                  <c:v>-1.2577683631963765</c:v>
                </c:pt>
                <c:pt idx="220">
                  <c:v>-1.8072982122496306</c:v>
                </c:pt>
                <c:pt idx="221">
                  <c:v>-1.2205996127712671</c:v>
                </c:pt>
                <c:pt idx="222">
                  <c:v>-1.6164783525674742</c:v>
                </c:pt>
                <c:pt idx="223">
                  <c:v>-0.97955179921720426</c:v>
                </c:pt>
                <c:pt idx="224">
                  <c:v>-1.0966233473122422</c:v>
                </c:pt>
                <c:pt idx="225">
                  <c:v>-1.0974820119977857</c:v>
                </c:pt>
                <c:pt idx="226">
                  <c:v>-1.1842517342299907</c:v>
                </c:pt>
                <c:pt idx="227">
                  <c:v>-0.59210215873651828</c:v>
                </c:pt>
                <c:pt idx="228">
                  <c:v>-1.0989874248244269</c:v>
                </c:pt>
                <c:pt idx="229">
                  <c:v>-0.72435133286291586</c:v>
                </c:pt>
                <c:pt idx="230">
                  <c:v>-1.736584453710377</c:v>
                </c:pt>
                <c:pt idx="231">
                  <c:v>-1.1997796035910446</c:v>
                </c:pt>
                <c:pt idx="232">
                  <c:v>-1.1199363643473625</c:v>
                </c:pt>
                <c:pt idx="233">
                  <c:v>-1.1952373587561071</c:v>
                </c:pt>
                <c:pt idx="234">
                  <c:v>-1.1767574477424159</c:v>
                </c:pt>
                <c:pt idx="235">
                  <c:v>-0.97698200685136793</c:v>
                </c:pt>
                <c:pt idx="236">
                  <c:v>-1.0550390434092671</c:v>
                </c:pt>
                <c:pt idx="237">
                  <c:v>-1.066873086179676</c:v>
                </c:pt>
                <c:pt idx="238">
                  <c:v>-1.3443540469639914</c:v>
                </c:pt>
                <c:pt idx="239">
                  <c:v>-1.1390668928457637</c:v>
                </c:pt>
                <c:pt idx="240">
                  <c:v>-1.2599511049357748</c:v>
                </c:pt>
                <c:pt idx="241">
                  <c:v>-1.2872442974102949</c:v>
                </c:pt>
                <c:pt idx="242">
                  <c:v>-0.97951564287940274</c:v>
                </c:pt>
                <c:pt idx="243">
                  <c:v>-1.2910319737851284</c:v>
                </c:pt>
                <c:pt idx="244">
                  <c:v>-1.2702656678935442</c:v>
                </c:pt>
                <c:pt idx="245">
                  <c:v>-1.2248455898824395</c:v>
                </c:pt>
                <c:pt idx="246">
                  <c:v>-0.81161321749534387</c:v>
                </c:pt>
                <c:pt idx="247">
                  <c:v>-1.0445245764243438</c:v>
                </c:pt>
                <c:pt idx="248">
                  <c:v>-1.2621660438237758</c:v>
                </c:pt>
                <c:pt idx="249">
                  <c:v>-1.1717770485573209</c:v>
                </c:pt>
                <c:pt idx="250">
                  <c:v>-0.98178581783281427</c:v>
                </c:pt>
                <c:pt idx="251">
                  <c:v>-0.84435621650251758</c:v>
                </c:pt>
                <c:pt idx="252">
                  <c:v>-0.61174366457672491</c:v>
                </c:pt>
                <c:pt idx="253">
                  <c:v>-0.47288491124060084</c:v>
                </c:pt>
                <c:pt idx="254">
                  <c:v>-0.78363554451196249</c:v>
                </c:pt>
                <c:pt idx="255">
                  <c:v>-0.92023413565527346</c:v>
                </c:pt>
                <c:pt idx="256">
                  <c:v>-0.72862622017209056</c:v>
                </c:pt>
                <c:pt idx="257">
                  <c:v>-1.1568468039390711</c:v>
                </c:pt>
                <c:pt idx="258">
                  <c:v>-0.71969266820607336</c:v>
                </c:pt>
                <c:pt idx="259">
                  <c:v>-0.79430841286244336</c:v>
                </c:pt>
                <c:pt idx="260">
                  <c:v>-1.2191228516288843</c:v>
                </c:pt>
                <c:pt idx="261">
                  <c:v>-0.81531639905275677</c:v>
                </c:pt>
                <c:pt idx="262">
                  <c:v>-0.95042290217683956</c:v>
                </c:pt>
                <c:pt idx="263">
                  <c:v>-0.54132023865121059</c:v>
                </c:pt>
                <c:pt idx="264">
                  <c:v>-1.2695720358548601</c:v>
                </c:pt>
                <c:pt idx="265">
                  <c:v>-0.84220454014265478</c:v>
                </c:pt>
                <c:pt idx="266">
                  <c:v>-0.72047355160195226</c:v>
                </c:pt>
                <c:pt idx="267">
                  <c:v>-0.98979320624101863</c:v>
                </c:pt>
                <c:pt idx="268">
                  <c:v>-1.1855768197384875</c:v>
                </c:pt>
                <c:pt idx="269">
                  <c:v>-0.81265172697078114</c:v>
                </c:pt>
                <c:pt idx="270">
                  <c:v>-1.1041338788736033</c:v>
                </c:pt>
                <c:pt idx="271">
                  <c:v>-0.60350041650372166</c:v>
                </c:pt>
                <c:pt idx="272">
                  <c:v>-1.1636841446668988</c:v>
                </c:pt>
                <c:pt idx="273">
                  <c:v>-1.0586039082247867</c:v>
                </c:pt>
                <c:pt idx="274">
                  <c:v>-0.6544960805081268</c:v>
                </c:pt>
                <c:pt idx="275">
                  <c:v>-0.79337321507072511</c:v>
                </c:pt>
                <c:pt idx="276">
                  <c:v>-0.70540340066941321</c:v>
                </c:pt>
                <c:pt idx="277">
                  <c:v>-0.91794884401137367</c:v>
                </c:pt>
                <c:pt idx="278">
                  <c:v>-1.3004342297884386</c:v>
                </c:pt>
                <c:pt idx="279">
                  <c:v>-1.7093217104153569</c:v>
                </c:pt>
                <c:pt idx="280">
                  <c:v>-0.77652666865087872</c:v>
                </c:pt>
                <c:pt idx="281">
                  <c:v>-1.2100413622389894</c:v>
                </c:pt>
                <c:pt idx="282">
                  <c:v>-0.77567262744067111</c:v>
                </c:pt>
                <c:pt idx="283">
                  <c:v>-0.66654823619350934</c:v>
                </c:pt>
                <c:pt idx="284">
                  <c:v>-0.60881877964419351</c:v>
                </c:pt>
                <c:pt idx="285">
                  <c:v>-1.0719508525631416</c:v>
                </c:pt>
                <c:pt idx="286">
                  <c:v>-0.62830135659388553</c:v>
                </c:pt>
                <c:pt idx="287">
                  <c:v>-0.58892705483388763</c:v>
                </c:pt>
                <c:pt idx="288">
                  <c:v>-0.26524809505825697</c:v>
                </c:pt>
                <c:pt idx="289">
                  <c:v>-0.55892274687063814</c:v>
                </c:pt>
                <c:pt idx="290">
                  <c:v>-0.62205613293092599</c:v>
                </c:pt>
                <c:pt idx="291">
                  <c:v>0.27040892350049806</c:v>
                </c:pt>
                <c:pt idx="292">
                  <c:v>-0.21707610191198379</c:v>
                </c:pt>
                <c:pt idx="293">
                  <c:v>-0.27664520169007334</c:v>
                </c:pt>
                <c:pt idx="294">
                  <c:v>-0.25720826481734349</c:v>
                </c:pt>
                <c:pt idx="295">
                  <c:v>-0.84877241115404178</c:v>
                </c:pt>
                <c:pt idx="296">
                  <c:v>-0.16856245372781631</c:v>
                </c:pt>
                <c:pt idx="297">
                  <c:v>-0.63365343695425125</c:v>
                </c:pt>
                <c:pt idx="298">
                  <c:v>-7.1503096418101819E-2</c:v>
                </c:pt>
                <c:pt idx="299">
                  <c:v>-0.62736422637457157</c:v>
                </c:pt>
                <c:pt idx="300">
                  <c:v>-0.42101248500634458</c:v>
                </c:pt>
                <c:pt idx="301">
                  <c:v>5.7055833526087341E-2</c:v>
                </c:pt>
                <c:pt idx="302">
                  <c:v>-0.70466479872210996</c:v>
                </c:pt>
                <c:pt idx="303">
                  <c:v>-0.34499983480531515</c:v>
                </c:pt>
                <c:pt idx="304">
                  <c:v>-0.47776043246896549</c:v>
                </c:pt>
                <c:pt idx="305">
                  <c:v>-0.75074816828060165</c:v>
                </c:pt>
                <c:pt idx="306">
                  <c:v>-0.1293913294752147</c:v>
                </c:pt>
                <c:pt idx="307">
                  <c:v>-0.19771555846862521</c:v>
                </c:pt>
                <c:pt idx="308">
                  <c:v>-0.19142479292266756</c:v>
                </c:pt>
                <c:pt idx="309">
                  <c:v>-0.52800885023985833</c:v>
                </c:pt>
                <c:pt idx="310">
                  <c:v>-5.9045884381425662E-2</c:v>
                </c:pt>
                <c:pt idx="311">
                  <c:v>-0.31590802613190583</c:v>
                </c:pt>
                <c:pt idx="312">
                  <c:v>-0.59496145142566847</c:v>
                </c:pt>
                <c:pt idx="313">
                  <c:v>-0.21865095603831319</c:v>
                </c:pt>
                <c:pt idx="314">
                  <c:v>-0.39503583459764569</c:v>
                </c:pt>
                <c:pt idx="315">
                  <c:v>-0.75082788895006747</c:v>
                </c:pt>
                <c:pt idx="316">
                  <c:v>0.15902382544923377</c:v>
                </c:pt>
                <c:pt idx="317">
                  <c:v>-0.52952617770539723</c:v>
                </c:pt>
                <c:pt idx="318">
                  <c:v>-0.10682817113405463</c:v>
                </c:pt>
                <c:pt idx="319">
                  <c:v>-0.18182568895970252</c:v>
                </c:pt>
                <c:pt idx="320">
                  <c:v>-0.7159673083737772</c:v>
                </c:pt>
                <c:pt idx="321">
                  <c:v>0.51379682140442196</c:v>
                </c:pt>
                <c:pt idx="322">
                  <c:v>-0.28348730748865014</c:v>
                </c:pt>
                <c:pt idx="323">
                  <c:v>0.31177409188440919</c:v>
                </c:pt>
                <c:pt idx="324">
                  <c:v>-0.16839602412233035</c:v>
                </c:pt>
                <c:pt idx="325">
                  <c:v>-0.65062825709973904</c:v>
                </c:pt>
                <c:pt idx="326">
                  <c:v>-0.33960921734712546</c:v>
                </c:pt>
                <c:pt idx="327">
                  <c:v>-3.3585028341787115E-2</c:v>
                </c:pt>
                <c:pt idx="328">
                  <c:v>-1.4767603256268358</c:v>
                </c:pt>
                <c:pt idx="329">
                  <c:v>-0.28134302188382865</c:v>
                </c:pt>
                <c:pt idx="330">
                  <c:v>6.6281890956232381E-2</c:v>
                </c:pt>
                <c:pt idx="331">
                  <c:v>-1.2927925918208238</c:v>
                </c:pt>
                <c:pt idx="332">
                  <c:v>-0.83490628323701355</c:v>
                </c:pt>
                <c:pt idx="333">
                  <c:v>0.47442137974729182</c:v>
                </c:pt>
                <c:pt idx="334">
                  <c:v>-0.39773461640725261</c:v>
                </c:pt>
                <c:pt idx="335">
                  <c:v>-0.68511993667843551</c:v>
                </c:pt>
                <c:pt idx="336">
                  <c:v>-2.0832669022449513</c:v>
                </c:pt>
                <c:pt idx="337">
                  <c:v>-0.61937587453778642</c:v>
                </c:pt>
                <c:pt idx="338">
                  <c:v>-0.87295934453580637</c:v>
                </c:pt>
                <c:pt idx="339">
                  <c:v>-1.3003692216533191</c:v>
                </c:pt>
                <c:pt idx="340">
                  <c:v>-0.64991230789719356</c:v>
                </c:pt>
                <c:pt idx="341">
                  <c:v>1.3742513855348637</c:v>
                </c:pt>
                <c:pt idx="342">
                  <c:v>7.4822787317541106E-2</c:v>
                </c:pt>
                <c:pt idx="343">
                  <c:v>1.3900456703203723</c:v>
                </c:pt>
                <c:pt idx="344">
                  <c:v>-0.92599348752576693</c:v>
                </c:pt>
                <c:pt idx="345">
                  <c:v>8.7808449620752071E-3</c:v>
                </c:pt>
                <c:pt idx="346">
                  <c:v>1.8408521267603728</c:v>
                </c:pt>
                <c:pt idx="347">
                  <c:v>-0.59260819144861809</c:v>
                </c:pt>
                <c:pt idx="348">
                  <c:v>-0.26816030582904604</c:v>
                </c:pt>
                <c:pt idx="349">
                  <c:v>3.2860533616041465E-2</c:v>
                </c:pt>
                <c:pt idx="350">
                  <c:v>0.5347374373818381</c:v>
                </c:pt>
                <c:pt idx="351">
                  <c:v>0.37404827281692921</c:v>
                </c:pt>
                <c:pt idx="352">
                  <c:v>0.34770566282311677</c:v>
                </c:pt>
                <c:pt idx="353">
                  <c:v>-0.41965251459169517</c:v>
                </c:pt>
                <c:pt idx="354">
                  <c:v>-0.5899699898800792</c:v>
                </c:pt>
                <c:pt idx="355">
                  <c:v>-1.5072784812735107</c:v>
                </c:pt>
                <c:pt idx="356">
                  <c:v>0.40117581670529034</c:v>
                </c:pt>
                <c:pt idx="357">
                  <c:v>0.42696141472327032</c:v>
                </c:pt>
                <c:pt idx="358">
                  <c:v>0.739404614322825</c:v>
                </c:pt>
                <c:pt idx="3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C-4046-AA08-DD67B80D2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>
                    <a:solidFill>
                      <a:sysClr val="windowText" lastClr="000000"/>
                    </a:solidFill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0.97249074074074071"/>
              <c:y val="3.811226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</a:t>
            </a:r>
            <a:r>
              <a:rPr lang="pl-PL" sz="2000" b="1">
                <a:solidFill>
                  <a:sysClr val="windowText" lastClr="000000"/>
                </a:solidFill>
              </a:rPr>
              <a:t>dzienne</a:t>
            </a:r>
            <a:r>
              <a:rPr lang="pl-PL" sz="2000" b="1" baseline="0">
                <a:solidFill>
                  <a:sysClr val="windowText" lastClr="000000"/>
                </a:solidFill>
              </a:rPr>
              <a:t> różnice odwzorowania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3946231481481468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Analiza_Całość!$H$8</c:f>
              <c:strCache>
                <c:ptCount val="1"/>
                <c:pt idx="0">
                  <c:v>WANCI - Indeks</c:v>
                </c:pt>
              </c:strCache>
            </c:strRef>
          </c:tx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Analiza_Całość!$B$10:$B$369</c:f>
              <c:numCache>
                <c:formatCode>m/d/yyyy</c:formatCode>
                <c:ptCount val="360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</c:numCache>
            </c:numRef>
          </c:cat>
          <c:val>
            <c:numRef>
              <c:f>Analiza_Całość!$H$10:$H$369</c:f>
              <c:numCache>
                <c:formatCode>0.000%</c:formatCode>
                <c:ptCount val="360"/>
                <c:pt idx="1">
                  <c:v>-3.6770763531109602E-3</c:v>
                </c:pt>
                <c:pt idx="2">
                  <c:v>1.0681265030622646E-3</c:v>
                </c:pt>
                <c:pt idx="3">
                  <c:v>-1.6122973005505802E-3</c:v>
                </c:pt>
                <c:pt idx="4">
                  <c:v>-1.5263142238559815E-3</c:v>
                </c:pt>
                <c:pt idx="5">
                  <c:v>-1.2497937157967508E-3</c:v>
                </c:pt>
                <c:pt idx="6">
                  <c:v>9.4698867633159593E-3</c:v>
                </c:pt>
                <c:pt idx="7">
                  <c:v>-2.0536514331252354E-3</c:v>
                </c:pt>
                <c:pt idx="8">
                  <c:v>2.8621300536724181E-4</c:v>
                </c:pt>
                <c:pt idx="9">
                  <c:v>-6.4948420591955493E-4</c:v>
                </c:pt>
                <c:pt idx="10">
                  <c:v>2.7531681172794946E-3</c:v>
                </c:pt>
                <c:pt idx="11">
                  <c:v>3.6228312581786581E-4</c:v>
                </c:pt>
                <c:pt idx="12">
                  <c:v>1.0219171211906138E-4</c:v>
                </c:pt>
                <c:pt idx="13">
                  <c:v>3.0131453310635343E-3</c:v>
                </c:pt>
                <c:pt idx="14">
                  <c:v>-2.5045530426094191E-3</c:v>
                </c:pt>
                <c:pt idx="15">
                  <c:v>-3.9129292325824905E-4</c:v>
                </c:pt>
                <c:pt idx="16">
                  <c:v>2.3603412640203769E-4</c:v>
                </c:pt>
                <c:pt idx="17">
                  <c:v>6.2399886308438582E-4</c:v>
                </c:pt>
                <c:pt idx="18">
                  <c:v>6.544355207424319E-4</c:v>
                </c:pt>
                <c:pt idx="19">
                  <c:v>1.4204598705548567E-3</c:v>
                </c:pt>
                <c:pt idx="20">
                  <c:v>-2.9236178706223657E-3</c:v>
                </c:pt>
                <c:pt idx="21">
                  <c:v>1.9682395801672165E-3</c:v>
                </c:pt>
                <c:pt idx="22">
                  <c:v>-1.808090560838603E-3</c:v>
                </c:pt>
                <c:pt idx="23">
                  <c:v>3.2056277758089366E-3</c:v>
                </c:pt>
                <c:pt idx="24">
                  <c:v>-2.6087535979694675E-3</c:v>
                </c:pt>
                <c:pt idx="25">
                  <c:v>2.3618238239397765E-3</c:v>
                </c:pt>
                <c:pt idx="26">
                  <c:v>-2.5305065190430014E-3</c:v>
                </c:pt>
                <c:pt idx="27">
                  <c:v>-7.2759468720927541E-4</c:v>
                </c:pt>
                <c:pt idx="28">
                  <c:v>3.6274836181712355E-3</c:v>
                </c:pt>
                <c:pt idx="29">
                  <c:v>-3.0237142777823781E-3</c:v>
                </c:pt>
                <c:pt idx="30">
                  <c:v>-1.5017348662153974E-3</c:v>
                </c:pt>
                <c:pt idx="31">
                  <c:v>2.9279531171918817E-3</c:v>
                </c:pt>
                <c:pt idx="32">
                  <c:v>2.6085377657499888E-3</c:v>
                </c:pt>
                <c:pt idx="33">
                  <c:v>-2.363390899884292E-3</c:v>
                </c:pt>
                <c:pt idx="34">
                  <c:v>-3.5647614189380766E-3</c:v>
                </c:pt>
                <c:pt idx="35">
                  <c:v>2.6121941075173578E-3</c:v>
                </c:pt>
                <c:pt idx="36">
                  <c:v>-1.8724439448556014E-3</c:v>
                </c:pt>
                <c:pt idx="37">
                  <c:v>-3.1464447253476326E-3</c:v>
                </c:pt>
                <c:pt idx="38">
                  <c:v>8.255669178287536E-3</c:v>
                </c:pt>
                <c:pt idx="39">
                  <c:v>2.0893656599178553E-3</c:v>
                </c:pt>
                <c:pt idx="40">
                  <c:v>-2.6788682350933259E-3</c:v>
                </c:pt>
                <c:pt idx="41">
                  <c:v>-1.1358077720371007E-3</c:v>
                </c:pt>
                <c:pt idx="42">
                  <c:v>5.1656381329578645E-4</c:v>
                </c:pt>
                <c:pt idx="43">
                  <c:v>3.166157806471958E-3</c:v>
                </c:pt>
                <c:pt idx="44">
                  <c:v>-3.8000639926954322E-4</c:v>
                </c:pt>
                <c:pt idx="45">
                  <c:v>-7.8667526986368509E-3</c:v>
                </c:pt>
                <c:pt idx="46">
                  <c:v>4.6297009372214676E-3</c:v>
                </c:pt>
                <c:pt idx="47">
                  <c:v>1.6022399631285067E-3</c:v>
                </c:pt>
                <c:pt idx="48">
                  <c:v>-2.5698429413974705E-3</c:v>
                </c:pt>
                <c:pt idx="49">
                  <c:v>-7.4290573615279354E-4</c:v>
                </c:pt>
                <c:pt idx="50">
                  <c:v>2.0884581586748871E-3</c:v>
                </c:pt>
                <c:pt idx="51">
                  <c:v>-7.6421279841934996E-4</c:v>
                </c:pt>
                <c:pt idx="52">
                  <c:v>6.7547194086623741E-3</c:v>
                </c:pt>
                <c:pt idx="53">
                  <c:v>-7.2317641705571811E-3</c:v>
                </c:pt>
                <c:pt idx="54">
                  <c:v>2.6978625564808342E-3</c:v>
                </c:pt>
                <c:pt idx="55">
                  <c:v>-8.8369547779909574E-5</c:v>
                </c:pt>
                <c:pt idx="56">
                  <c:v>7.1313372277572416E-5</c:v>
                </c:pt>
                <c:pt idx="57">
                  <c:v>-3.1671891540478916E-3</c:v>
                </c:pt>
                <c:pt idx="58">
                  <c:v>9.5840755376802797E-3</c:v>
                </c:pt>
                <c:pt idx="59">
                  <c:v>-1.0048023017040169E-2</c:v>
                </c:pt>
                <c:pt idx="60">
                  <c:v>2.4801076934711785E-3</c:v>
                </c:pt>
                <c:pt idx="61">
                  <c:v>-2.8872237794931657E-3</c:v>
                </c:pt>
                <c:pt idx="62">
                  <c:v>-4.3822241445123228E-5</c:v>
                </c:pt>
                <c:pt idx="63">
                  <c:v>-5.9662060300259834E-5</c:v>
                </c:pt>
                <c:pt idx="64">
                  <c:v>9.0806630388245643E-4</c:v>
                </c:pt>
                <c:pt idx="65">
                  <c:v>3.7597254672740686E-5</c:v>
                </c:pt>
                <c:pt idx="66">
                  <c:v>8.0293751045715581E-4</c:v>
                </c:pt>
                <c:pt idx="67">
                  <c:v>-4.2325749283250906E-3</c:v>
                </c:pt>
                <c:pt idx="68">
                  <c:v>-4.5251642041389843E-3</c:v>
                </c:pt>
                <c:pt idx="69">
                  <c:v>5.8058341593145834E-3</c:v>
                </c:pt>
                <c:pt idx="70">
                  <c:v>1.4790473994104811E-3</c:v>
                </c:pt>
                <c:pt idx="71">
                  <c:v>6.2039114431698857E-4</c:v>
                </c:pt>
                <c:pt idx="72">
                  <c:v>-2.8473195976644232E-3</c:v>
                </c:pt>
                <c:pt idx="73">
                  <c:v>4.0045288745816157E-4</c:v>
                </c:pt>
                <c:pt idx="74">
                  <c:v>4.8598994080491023E-3</c:v>
                </c:pt>
                <c:pt idx="75">
                  <c:v>-5.8563094142841006E-3</c:v>
                </c:pt>
                <c:pt idx="76">
                  <c:v>1.2928599101424444E-4</c:v>
                </c:pt>
                <c:pt idx="77">
                  <c:v>7.7742628381179731E-4</c:v>
                </c:pt>
                <c:pt idx="78">
                  <c:v>-1.2220628594055982E-3</c:v>
                </c:pt>
                <c:pt idx="79">
                  <c:v>-2.7577857274622298E-3</c:v>
                </c:pt>
                <c:pt idx="80">
                  <c:v>3.1666629327712636E-3</c:v>
                </c:pt>
                <c:pt idx="81">
                  <c:v>-3.2587822852597637E-3</c:v>
                </c:pt>
                <c:pt idx="82">
                  <c:v>-1.8854852939332806E-3</c:v>
                </c:pt>
                <c:pt idx="83">
                  <c:v>2.5643259617153767E-3</c:v>
                </c:pt>
                <c:pt idx="84">
                  <c:v>-6.296804678212059E-4</c:v>
                </c:pt>
                <c:pt idx="85">
                  <c:v>2.3590630326861955E-3</c:v>
                </c:pt>
                <c:pt idx="86">
                  <c:v>1.3770121436582107E-3</c:v>
                </c:pt>
                <c:pt idx="87">
                  <c:v>-3.8911497297636384E-3</c:v>
                </c:pt>
                <c:pt idx="88">
                  <c:v>-5.9279220993032049E-3</c:v>
                </c:pt>
                <c:pt idx="89">
                  <c:v>-1.3106431799846129E-3</c:v>
                </c:pt>
                <c:pt idx="90">
                  <c:v>7.0983136394618292E-3</c:v>
                </c:pt>
                <c:pt idx="91">
                  <c:v>7.501524070557819E-5</c:v>
                </c:pt>
                <c:pt idx="92">
                  <c:v>4.873706918328162E-3</c:v>
                </c:pt>
                <c:pt idx="93">
                  <c:v>-4.2319247643947434E-3</c:v>
                </c:pt>
                <c:pt idx="94">
                  <c:v>1.0218756848118021E-3</c:v>
                </c:pt>
                <c:pt idx="95">
                  <c:v>-1.8988898004702881E-3</c:v>
                </c:pt>
                <c:pt idx="96">
                  <c:v>4.5807327944263898E-5</c:v>
                </c:pt>
                <c:pt idx="97">
                  <c:v>1.7001750999691596E-3</c:v>
                </c:pt>
                <c:pt idx="98">
                  <c:v>-7.2010104329496907E-4</c:v>
                </c:pt>
                <c:pt idx="99">
                  <c:v>3.7219784021970403E-5</c:v>
                </c:pt>
                <c:pt idx="100">
                  <c:v>-4.7528456043459556E-3</c:v>
                </c:pt>
                <c:pt idx="101">
                  <c:v>6.295075099231379E-3</c:v>
                </c:pt>
                <c:pt idx="102">
                  <c:v>2.4776263694162737E-3</c:v>
                </c:pt>
                <c:pt idx="103">
                  <c:v>-4.5020627804633782E-3</c:v>
                </c:pt>
                <c:pt idx="104">
                  <c:v>-1.0095237982753268E-2</c:v>
                </c:pt>
                <c:pt idx="105">
                  <c:v>8.9228486841029589E-3</c:v>
                </c:pt>
                <c:pt idx="106">
                  <c:v>-2.7910309776839034E-3</c:v>
                </c:pt>
                <c:pt idx="107">
                  <c:v>1.2760515786694321E-3</c:v>
                </c:pt>
                <c:pt idx="108">
                  <c:v>5.488687983226305E-3</c:v>
                </c:pt>
                <c:pt idx="109">
                  <c:v>-5.4248787984846822E-3</c:v>
                </c:pt>
                <c:pt idx="110">
                  <c:v>-4.6282854648654632E-4</c:v>
                </c:pt>
                <c:pt idx="111">
                  <c:v>-1.4157154777064513E-3</c:v>
                </c:pt>
                <c:pt idx="112">
                  <c:v>3.8933984026956452E-3</c:v>
                </c:pt>
                <c:pt idx="113">
                  <c:v>-5.5310368296719939E-4</c:v>
                </c:pt>
                <c:pt idx="114">
                  <c:v>-7.4719419270134063E-4</c:v>
                </c:pt>
                <c:pt idx="115">
                  <c:v>-5.7680100595459902E-3</c:v>
                </c:pt>
                <c:pt idx="116">
                  <c:v>6.2979821815382503E-3</c:v>
                </c:pt>
                <c:pt idx="117">
                  <c:v>-3.4869036528151626E-3</c:v>
                </c:pt>
                <c:pt idx="118">
                  <c:v>2.3211362880526942E-3</c:v>
                </c:pt>
                <c:pt idx="119">
                  <c:v>-1.1931379669449611E-3</c:v>
                </c:pt>
                <c:pt idx="120">
                  <c:v>2.0974332903518356E-3</c:v>
                </c:pt>
                <c:pt idx="121">
                  <c:v>-5.9288377889391373E-3</c:v>
                </c:pt>
                <c:pt idx="122">
                  <c:v>2.9285541047873766E-3</c:v>
                </c:pt>
                <c:pt idx="123">
                  <c:v>-3.0667501384417165E-4</c:v>
                </c:pt>
                <c:pt idx="124">
                  <c:v>-4.5292894356049884E-5</c:v>
                </c:pt>
                <c:pt idx="125">
                  <c:v>4.0761063821751209E-3</c:v>
                </c:pt>
                <c:pt idx="126">
                  <c:v>-3.7119614089634323E-3</c:v>
                </c:pt>
                <c:pt idx="127">
                  <c:v>-2.5482566903236442E-3</c:v>
                </c:pt>
                <c:pt idx="128">
                  <c:v>6.6922357055231307E-3</c:v>
                </c:pt>
                <c:pt idx="129">
                  <c:v>-5.1685480823638226E-3</c:v>
                </c:pt>
                <c:pt idx="130">
                  <c:v>4.6299794657927804E-3</c:v>
                </c:pt>
                <c:pt idx="131">
                  <c:v>-3.874935785289399E-3</c:v>
                </c:pt>
                <c:pt idx="132">
                  <c:v>-2.1089781377538852E-3</c:v>
                </c:pt>
                <c:pt idx="133">
                  <c:v>3.225375886822153E-3</c:v>
                </c:pt>
                <c:pt idx="134">
                  <c:v>-6.4613958192503533E-3</c:v>
                </c:pt>
                <c:pt idx="135">
                  <c:v>6.4250199445223533E-3</c:v>
                </c:pt>
                <c:pt idx="136">
                  <c:v>-3.7077702070273198E-3</c:v>
                </c:pt>
                <c:pt idx="137">
                  <c:v>6.2966903989655192E-3</c:v>
                </c:pt>
                <c:pt idx="138">
                  <c:v>-4.7158797397952139E-3</c:v>
                </c:pt>
                <c:pt idx="139">
                  <c:v>-3.7580539181380091E-4</c:v>
                </c:pt>
                <c:pt idx="140">
                  <c:v>2.8356062420408731E-3</c:v>
                </c:pt>
                <c:pt idx="141">
                  <c:v>1.2932412820384626E-3</c:v>
                </c:pt>
                <c:pt idx="142">
                  <c:v>-1.6913284135939861E-3</c:v>
                </c:pt>
                <c:pt idx="143">
                  <c:v>-6.9948025066196677E-3</c:v>
                </c:pt>
                <c:pt idx="144">
                  <c:v>6.1508028780240462E-3</c:v>
                </c:pt>
                <c:pt idx="145">
                  <c:v>-5.9299631204123657E-3</c:v>
                </c:pt>
                <c:pt idx="146">
                  <c:v>5.8280647998110099E-3</c:v>
                </c:pt>
                <c:pt idx="147">
                  <c:v>4.1844535040029551E-4</c:v>
                </c:pt>
                <c:pt idx="148">
                  <c:v>-9.190039845487219E-5</c:v>
                </c:pt>
                <c:pt idx="149">
                  <c:v>-2.482491854852234E-3</c:v>
                </c:pt>
                <c:pt idx="150">
                  <c:v>-3.5679717152976992E-3</c:v>
                </c:pt>
                <c:pt idx="151">
                  <c:v>2.5411408950802425E-3</c:v>
                </c:pt>
                <c:pt idx="152">
                  <c:v>-3.7610022739348326E-3</c:v>
                </c:pt>
                <c:pt idx="153">
                  <c:v>3.2783838595932535E-3</c:v>
                </c:pt>
                <c:pt idx="154">
                  <c:v>-5.6784474653174405E-4</c:v>
                </c:pt>
                <c:pt idx="155">
                  <c:v>1.7785444957235316E-3</c:v>
                </c:pt>
                <c:pt idx="156">
                  <c:v>-2.2588240517427936E-3</c:v>
                </c:pt>
                <c:pt idx="157">
                  <c:v>-8.3158360918308624E-4</c:v>
                </c:pt>
                <c:pt idx="158">
                  <c:v>-5.7049506916226622E-3</c:v>
                </c:pt>
                <c:pt idx="159">
                  <c:v>4.0827847664642973E-3</c:v>
                </c:pt>
                <c:pt idx="160">
                  <c:v>5.6442328204031472E-3</c:v>
                </c:pt>
                <c:pt idx="161">
                  <c:v>-8.2901827938768324E-3</c:v>
                </c:pt>
                <c:pt idx="162">
                  <c:v>3.6420256616026617E-3</c:v>
                </c:pt>
                <c:pt idx="163">
                  <c:v>4.3142652204548881E-4</c:v>
                </c:pt>
                <c:pt idx="164">
                  <c:v>9.8204673418034183E-4</c:v>
                </c:pt>
                <c:pt idx="165">
                  <c:v>-1.5890767477865155E-3</c:v>
                </c:pt>
                <c:pt idx="166">
                  <c:v>8.8913849429154632E-4</c:v>
                </c:pt>
                <c:pt idx="167">
                  <c:v>-4.9899391817150593E-3</c:v>
                </c:pt>
                <c:pt idx="168">
                  <c:v>4.6805653126971367E-3</c:v>
                </c:pt>
                <c:pt idx="169">
                  <c:v>-1.0884685448833628E-3</c:v>
                </c:pt>
                <c:pt idx="170">
                  <c:v>1.1695050311684441E-5</c:v>
                </c:pt>
                <c:pt idx="171">
                  <c:v>-1.0698521527644916E-3</c:v>
                </c:pt>
                <c:pt idx="172">
                  <c:v>-2.2390232599556505E-3</c:v>
                </c:pt>
                <c:pt idx="173">
                  <c:v>1.7166425128378885E-3</c:v>
                </c:pt>
                <c:pt idx="174">
                  <c:v>2.0330811071632426E-5</c:v>
                </c:pt>
                <c:pt idx="175">
                  <c:v>-3.1738530805909548E-6</c:v>
                </c:pt>
                <c:pt idx="176">
                  <c:v>-7.5210790684765751E-3</c:v>
                </c:pt>
                <c:pt idx="177">
                  <c:v>4.3301384264501641E-3</c:v>
                </c:pt>
                <c:pt idx="178">
                  <c:v>1.258572333575847E-3</c:v>
                </c:pt>
                <c:pt idx="179">
                  <c:v>-1.6849314693081104E-3</c:v>
                </c:pt>
                <c:pt idx="180">
                  <c:v>2.5572351633448426E-3</c:v>
                </c:pt>
                <c:pt idx="181">
                  <c:v>-4.075528463890042E-3</c:v>
                </c:pt>
                <c:pt idx="182">
                  <c:v>1.1587859408488152E-2</c:v>
                </c:pt>
                <c:pt idx="183">
                  <c:v>-7.3888766301441686E-3</c:v>
                </c:pt>
                <c:pt idx="184">
                  <c:v>-1.3332587550116959E-3</c:v>
                </c:pt>
                <c:pt idx="185">
                  <c:v>-1.0007182749271863E-4</c:v>
                </c:pt>
                <c:pt idx="186">
                  <c:v>-6.514551126526047E-4</c:v>
                </c:pt>
                <c:pt idx="187">
                  <c:v>9.3433154913690787E-5</c:v>
                </c:pt>
                <c:pt idx="188">
                  <c:v>-1.1863251675263621E-2</c:v>
                </c:pt>
                <c:pt idx="189">
                  <c:v>1.1460542936084592E-2</c:v>
                </c:pt>
                <c:pt idx="190">
                  <c:v>5.8426209112858742E-4</c:v>
                </c:pt>
                <c:pt idx="191">
                  <c:v>-3.2902828265491436E-3</c:v>
                </c:pt>
                <c:pt idx="192">
                  <c:v>-2.8929018714641402E-4</c:v>
                </c:pt>
                <c:pt idx="193">
                  <c:v>6.2891862623214168E-4</c:v>
                </c:pt>
                <c:pt idx="194">
                  <c:v>2.6832086971403935E-3</c:v>
                </c:pt>
                <c:pt idx="195">
                  <c:v>-9.2455561679678847E-3</c:v>
                </c:pt>
                <c:pt idx="196">
                  <c:v>1.2526248168236737E-3</c:v>
                </c:pt>
                <c:pt idx="197">
                  <c:v>2.824668008620114E-3</c:v>
                </c:pt>
                <c:pt idx="198">
                  <c:v>-5.8545414197830638E-3</c:v>
                </c:pt>
                <c:pt idx="199">
                  <c:v>3.8244032195914844E-3</c:v>
                </c:pt>
                <c:pt idx="200">
                  <c:v>-5.0263622927471177E-3</c:v>
                </c:pt>
                <c:pt idx="201">
                  <c:v>5.8222768499965557E-4</c:v>
                </c:pt>
                <c:pt idx="202">
                  <c:v>4.0294744077353064E-3</c:v>
                </c:pt>
                <c:pt idx="203">
                  <c:v>-2.1872786686490328E-3</c:v>
                </c:pt>
                <c:pt idx="204">
                  <c:v>3.6758464434641833E-3</c:v>
                </c:pt>
                <c:pt idx="205">
                  <c:v>-2.8435640467382867E-3</c:v>
                </c:pt>
                <c:pt idx="206">
                  <c:v>2.6276768789902736E-4</c:v>
                </c:pt>
                <c:pt idx="207">
                  <c:v>-6.7755603469987422E-4</c:v>
                </c:pt>
                <c:pt idx="208">
                  <c:v>4.7124557389251198E-4</c:v>
                </c:pt>
                <c:pt idx="209">
                  <c:v>-1.793340256442226E-5</c:v>
                </c:pt>
                <c:pt idx="210">
                  <c:v>-1.3251482523559989E-3</c:v>
                </c:pt>
                <c:pt idx="211">
                  <c:v>2.0613521520252568E-3</c:v>
                </c:pt>
                <c:pt idx="212">
                  <c:v>-6.2415744393968181E-3</c:v>
                </c:pt>
                <c:pt idx="213">
                  <c:v>3.6398844662633434E-3</c:v>
                </c:pt>
                <c:pt idx="214">
                  <c:v>5.2718644750738772E-4</c:v>
                </c:pt>
                <c:pt idx="215">
                  <c:v>-1.7305322882297768E-3</c:v>
                </c:pt>
                <c:pt idx="216">
                  <c:v>-3.6009403147300991E-3</c:v>
                </c:pt>
                <c:pt idx="217">
                  <c:v>2.1723735894125882E-3</c:v>
                </c:pt>
                <c:pt idx="218">
                  <c:v>1.5337758456505299E-3</c:v>
                </c:pt>
                <c:pt idx="219">
                  <c:v>5.5808409995270931E-3</c:v>
                </c:pt>
                <c:pt idx="220">
                  <c:v>-5.9571921918795401E-3</c:v>
                </c:pt>
                <c:pt idx="221">
                  <c:v>4.0157578079691239E-3</c:v>
                </c:pt>
                <c:pt idx="222">
                  <c:v>-6.4530491871210363E-3</c:v>
                </c:pt>
                <c:pt idx="223">
                  <c:v>1.1829961535452481E-3</c:v>
                </c:pt>
                <c:pt idx="224">
                  <c:v>8.6818917820544184E-6</c:v>
                </c:pt>
                <c:pt idx="225">
                  <c:v>8.7771078966768917E-4</c:v>
                </c:pt>
                <c:pt idx="226">
                  <c:v>-5.9745781953762424E-3</c:v>
                </c:pt>
                <c:pt idx="227">
                  <c:v>5.1120886995084276E-3</c:v>
                </c:pt>
                <c:pt idx="228">
                  <c:v>-3.7808340890293432E-3</c:v>
                </c:pt>
                <c:pt idx="229">
                  <c:v>1.0248524610798481E-2</c:v>
                </c:pt>
                <c:pt idx="230">
                  <c:v>-5.4480490558643348E-3</c:v>
                </c:pt>
                <c:pt idx="231">
                  <c:v>-8.0780178940344574E-4</c:v>
                </c:pt>
                <c:pt idx="232">
                  <c:v>7.6182881072739059E-4</c:v>
                </c:pt>
                <c:pt idx="233">
                  <c:v>-1.8701712896875694E-4</c:v>
                </c:pt>
                <c:pt idx="234">
                  <c:v>-2.0195024989318874E-3</c:v>
                </c:pt>
                <c:pt idx="235">
                  <c:v>7.8858248709768805E-4</c:v>
                </c:pt>
                <c:pt idx="236">
                  <c:v>1.1960943136117824E-4</c:v>
                </c:pt>
                <c:pt idx="237">
                  <c:v>2.8086731768272588E-3</c:v>
                </c:pt>
                <c:pt idx="238">
                  <c:v>-2.078683511168545E-3</c:v>
                </c:pt>
                <c:pt idx="239">
                  <c:v>1.2235184860460448E-3</c:v>
                </c:pt>
                <c:pt idx="240">
                  <c:v>2.7645282328565401E-4</c:v>
                </c:pt>
                <c:pt idx="241">
                  <c:v>-3.1125662319525498E-3</c:v>
                </c:pt>
                <c:pt idx="242">
                  <c:v>3.1509376563708703E-3</c:v>
                </c:pt>
                <c:pt idx="243">
                  <c:v>-2.1035699404550832E-4</c:v>
                </c:pt>
                <c:pt idx="244">
                  <c:v>-4.5993878026039689E-4</c:v>
                </c:pt>
                <c:pt idx="245">
                  <c:v>-4.1748391657647141E-3</c:v>
                </c:pt>
                <c:pt idx="246">
                  <c:v>2.3509329394178283E-3</c:v>
                </c:pt>
                <c:pt idx="247">
                  <c:v>2.2018100259318654E-3</c:v>
                </c:pt>
                <c:pt idx="248">
                  <c:v>-9.1502561713212305E-4</c:v>
                </c:pt>
                <c:pt idx="249">
                  <c:v>-1.9205934853158781E-3</c:v>
                </c:pt>
                <c:pt idx="250">
                  <c:v>-1.38696016489466E-3</c:v>
                </c:pt>
                <c:pt idx="251">
                  <c:v>-2.3431861489252625E-3</c:v>
                </c:pt>
                <c:pt idx="252">
                  <c:v>-1.3961593304521111E-3</c:v>
                </c:pt>
                <c:pt idx="253">
                  <c:v>3.1271555396175897E-3</c:v>
                </c:pt>
                <c:pt idx="254">
                  <c:v>1.3777234334297287E-3</c:v>
                </c:pt>
                <c:pt idx="255">
                  <c:v>-1.9320078062310501E-3</c:v>
                </c:pt>
                <c:pt idx="256">
                  <c:v>4.3229666919129914E-3</c:v>
                </c:pt>
                <c:pt idx="257">
                  <c:v>-4.4129538622258756E-3</c:v>
                </c:pt>
                <c:pt idx="258">
                  <c:v>7.5184898257457666E-4</c:v>
                </c:pt>
                <c:pt idx="259">
                  <c:v>4.291352624752622E-3</c:v>
                </c:pt>
                <c:pt idx="260">
                  <c:v>-4.0795682955086883E-3</c:v>
                </c:pt>
                <c:pt idx="261">
                  <c:v>1.3630996334063408E-3</c:v>
                </c:pt>
                <c:pt idx="262">
                  <c:v>-4.1217755793801492E-3</c:v>
                </c:pt>
                <c:pt idx="263">
                  <c:v>7.3490928260165076E-3</c:v>
                </c:pt>
                <c:pt idx="264">
                  <c:v>-4.319288462348761E-3</c:v>
                </c:pt>
                <c:pt idx="265">
                  <c:v>-1.2268962576188237E-3</c:v>
                </c:pt>
                <c:pt idx="266">
                  <c:v>2.7164272788524416E-3</c:v>
                </c:pt>
                <c:pt idx="267">
                  <c:v>1.9793660419810989E-3</c:v>
                </c:pt>
                <c:pt idx="268">
                  <c:v>-3.7668908818112527E-3</c:v>
                </c:pt>
                <c:pt idx="269">
                  <c:v>2.9430294049072711E-3</c:v>
                </c:pt>
                <c:pt idx="270">
                  <c:v>-5.0494584026233615E-3</c:v>
                </c:pt>
                <c:pt idx="271">
                  <c:v>5.6517909819585425E-3</c:v>
                </c:pt>
                <c:pt idx="272">
                  <c:v>-1.0626095862382515E-3</c:v>
                </c:pt>
                <c:pt idx="273">
                  <c:v>-4.0759968225073089E-3</c:v>
                </c:pt>
                <c:pt idx="274">
                  <c:v>1.3988986843656154E-3</c:v>
                </c:pt>
                <c:pt idx="275">
                  <c:v>-8.8634033242300514E-4</c:v>
                </c:pt>
                <c:pt idx="276">
                  <c:v>2.1428482341792482E-3</c:v>
                </c:pt>
                <c:pt idx="277">
                  <c:v>3.8677594868438067E-3</c:v>
                </c:pt>
                <c:pt idx="278">
                  <c:v>4.1513534825022829E-3</c:v>
                </c:pt>
                <c:pt idx="279">
                  <c:v>-9.4454191673332584E-3</c:v>
                </c:pt>
                <c:pt idx="280">
                  <c:v>4.3786462555439453E-3</c:v>
                </c:pt>
                <c:pt idx="281">
                  <c:v>-4.3872534681933233E-3</c:v>
                </c:pt>
                <c:pt idx="282">
                  <c:v>-1.099170253702382E-3</c:v>
                </c:pt>
                <c:pt idx="283">
                  <c:v>-5.8099951985166737E-4</c:v>
                </c:pt>
                <c:pt idx="284">
                  <c:v>4.6705799933663833E-3</c:v>
                </c:pt>
                <c:pt idx="285">
                  <c:v>-4.4745416080759727E-3</c:v>
                </c:pt>
                <c:pt idx="286">
                  <c:v>-3.9615407271249153E-4</c:v>
                </c:pt>
                <c:pt idx="287">
                  <c:v>-3.2506756799204773E-3</c:v>
                </c:pt>
                <c:pt idx="288">
                  <c:v>2.9489006358887071E-3</c:v>
                </c:pt>
                <c:pt idx="289">
                  <c:v>6.3508398569271304E-4</c:v>
                </c:pt>
                <c:pt idx="290">
                  <c:v>-8.9404293960364603E-3</c:v>
                </c:pt>
                <c:pt idx="291">
                  <c:v>4.8735602992981695E-3</c:v>
                </c:pt>
                <c:pt idx="292">
                  <c:v>5.9716518134206829E-4</c:v>
                </c:pt>
                <c:pt idx="293">
                  <c:v>-1.9488958173642223E-4</c:v>
                </c:pt>
                <c:pt idx="294">
                  <c:v>5.9485538352074003E-3</c:v>
                </c:pt>
                <c:pt idx="295">
                  <c:v>-6.8369031700725776E-3</c:v>
                </c:pt>
                <c:pt idx="296">
                  <c:v>4.669648615206648E-3</c:v>
                </c:pt>
                <c:pt idx="297">
                  <c:v>-5.6414086952740802E-3</c:v>
                </c:pt>
                <c:pt idx="298">
                  <c:v>5.5781175330891185E-3</c:v>
                </c:pt>
                <c:pt idx="299">
                  <c:v>-2.0743918742991314E-3</c:v>
                </c:pt>
                <c:pt idx="300">
                  <c:v>-4.7894080082739598E-3</c:v>
                </c:pt>
                <c:pt idx="301">
                  <c:v>7.6419884941460892E-3</c:v>
                </c:pt>
                <c:pt idx="302">
                  <c:v>-3.6156295496813512E-3</c:v>
                </c:pt>
                <c:pt idx="303">
                  <c:v>1.3330902416647718E-3</c:v>
                </c:pt>
                <c:pt idx="304">
                  <c:v>2.7467511112666612E-3</c:v>
                </c:pt>
                <c:pt idx="305">
                  <c:v>-6.2410535453004071E-3</c:v>
                </c:pt>
                <c:pt idx="306">
                  <c:v>6.8436161358872982E-4</c:v>
                </c:pt>
                <c:pt idx="307">
                  <c:v>-6.3030293633560552E-5</c:v>
                </c:pt>
                <c:pt idx="308">
                  <c:v>3.3779949899743131E-3</c:v>
                </c:pt>
                <c:pt idx="309">
                  <c:v>-4.7034441999980019E-3</c:v>
                </c:pt>
                <c:pt idx="310">
                  <c:v>2.5734474560265355E-3</c:v>
                </c:pt>
                <c:pt idx="311">
                  <c:v>2.8033032974405857E-3</c:v>
                </c:pt>
                <c:pt idx="312">
                  <c:v>-3.7784805241790551E-3</c:v>
                </c:pt>
                <c:pt idx="313">
                  <c:v>1.7692781588898418E-3</c:v>
                </c:pt>
                <c:pt idx="314">
                  <c:v>3.5784262844950343E-3</c:v>
                </c:pt>
                <c:pt idx="315">
                  <c:v>-9.1255830704980098E-3</c:v>
                </c:pt>
                <c:pt idx="316">
                  <c:v>6.8983065303185077E-3</c:v>
                </c:pt>
                <c:pt idx="317">
                  <c:v>-4.2404786348232103E-3</c:v>
                </c:pt>
                <c:pt idx="318">
                  <c:v>7.5105919418865311E-4</c:v>
                </c:pt>
                <c:pt idx="319">
                  <c:v>5.3655146157703046E-3</c:v>
                </c:pt>
                <c:pt idx="320">
                  <c:v>-1.2310240434689812E-2</c:v>
                </c:pt>
                <c:pt idx="321">
                  <c:v>7.9637128316760383E-3</c:v>
                </c:pt>
                <c:pt idx="322">
                  <c:v>-5.9517897807667523E-3</c:v>
                </c:pt>
                <c:pt idx="323">
                  <c:v>4.7982705388954728E-3</c:v>
                </c:pt>
                <c:pt idx="324">
                  <c:v>4.842160989112998E-3</c:v>
                </c:pt>
                <c:pt idx="325">
                  <c:v>-3.1256687010909889E-3</c:v>
                </c:pt>
                <c:pt idx="326">
                  <c:v>-3.0659652902981088E-3</c:v>
                </c:pt>
                <c:pt idx="327">
                  <c:v>1.4541823164324171E-2</c:v>
                </c:pt>
                <c:pt idx="328">
                  <c:v>-1.2060334505611871E-2</c:v>
                </c:pt>
                <c:pt idx="329">
                  <c:v>-3.479994694593147E-3</c:v>
                </c:pt>
                <c:pt idx="330">
                  <c:v>1.3674818171051761E-2</c:v>
                </c:pt>
                <c:pt idx="331">
                  <c:v>-4.6281073529105318E-3</c:v>
                </c:pt>
                <c:pt idx="332">
                  <c:v>-1.3117106958607426E-2</c:v>
                </c:pt>
                <c:pt idx="333">
                  <c:v>8.7182723236020887E-3</c:v>
                </c:pt>
                <c:pt idx="334">
                  <c:v>2.8894997420037941E-3</c:v>
                </c:pt>
                <c:pt idx="335">
                  <c:v>1.4177954169890801E-2</c:v>
                </c:pt>
                <c:pt idx="336">
                  <c:v>-1.48397111110787E-2</c:v>
                </c:pt>
                <c:pt idx="337">
                  <c:v>2.5548999149930009E-3</c:v>
                </c:pt>
                <c:pt idx="338">
                  <c:v>4.3210608463848804E-3</c:v>
                </c:pt>
                <c:pt idx="339">
                  <c:v>-6.5686460708557909E-3</c:v>
                </c:pt>
                <c:pt idx="340">
                  <c:v>-2.0169276146252753E-2</c:v>
                </c:pt>
                <c:pt idx="341">
                  <c:v>1.2900993723652041E-2</c:v>
                </c:pt>
                <c:pt idx="342">
                  <c:v>-1.3056783328102103E-2</c:v>
                </c:pt>
                <c:pt idx="343">
                  <c:v>2.3107806011067419E-2</c:v>
                </c:pt>
                <c:pt idx="344">
                  <c:v>-9.3908791873971928E-3</c:v>
                </c:pt>
                <c:pt idx="345">
                  <c:v>-1.8153330940485407E-2</c:v>
                </c:pt>
                <c:pt idx="346">
                  <c:v>2.4184846354477652E-2</c:v>
                </c:pt>
                <c:pt idx="347">
                  <c:v>-3.2585058227826424E-3</c:v>
                </c:pt>
                <c:pt idx="348">
                  <c:v>-3.013756353776896E-3</c:v>
                </c:pt>
                <c:pt idx="349">
                  <c:v>-5.0045765750233728E-3</c:v>
                </c:pt>
                <c:pt idx="350">
                  <c:v>1.5996234137903992E-3</c:v>
                </c:pt>
                <c:pt idx="351">
                  <c:v>2.6247887564305461E-4</c:v>
                </c:pt>
                <c:pt idx="352">
                  <c:v>7.6763809129596142E-3</c:v>
                </c:pt>
                <c:pt idx="353">
                  <c:v>1.7118166116604216E-3</c:v>
                </c:pt>
                <c:pt idx="354">
                  <c:v>9.2703618694060588E-3</c:v>
                </c:pt>
                <c:pt idx="355">
                  <c:v>-1.9191266273910657E-2</c:v>
                </c:pt>
                <c:pt idx="356">
                  <c:v>-2.5679268368607178E-4</c:v>
                </c:pt>
                <c:pt idx="357">
                  <c:v>-3.1063189836659615E-3</c:v>
                </c:pt>
                <c:pt idx="358">
                  <c:v>7.3668441900782353E-3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83-4CF6-A319-D3C9BB4D8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0.00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premia/dyskonto na zamknięciu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Analiza_Całość!$I$7</c:f>
              <c:strCache>
                <c:ptCount val="1"/>
                <c:pt idx="0">
                  <c:v>PREMIA/DYSKONTO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Analiza_Całość!$B$10:$B$369</c:f>
              <c:numCache>
                <c:formatCode>m/d/yyyy</c:formatCode>
                <c:ptCount val="360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</c:numCache>
            </c:numRef>
          </c:cat>
          <c:val>
            <c:numRef>
              <c:f>Analiza_Całość!$I$10:$I$369</c:f>
              <c:numCache>
                <c:formatCode>#\ ##0.000</c:formatCode>
                <c:ptCount val="360"/>
                <c:pt idx="1">
                  <c:v>2.3107646592479547E-2</c:v>
                </c:pt>
                <c:pt idx="2">
                  <c:v>-0.48155442779315161</c:v>
                </c:pt>
                <c:pt idx="3">
                  <c:v>6.0800530136728703E-2</c:v>
                </c:pt>
                <c:pt idx="4">
                  <c:v>3.7331437021004277E-3</c:v>
                </c:pt>
                <c:pt idx="5">
                  <c:v>0.15862011504934603</c:v>
                </c:pt>
                <c:pt idx="6">
                  <c:v>0.12091015340169875</c:v>
                </c:pt>
                <c:pt idx="7">
                  <c:v>-4.934024967966355E-2</c:v>
                </c:pt>
                <c:pt idx="8">
                  <c:v>0.13370711987932271</c:v>
                </c:pt>
                <c:pt idx="9">
                  <c:v>0.908573096958043</c:v>
                </c:pt>
                <c:pt idx="10">
                  <c:v>0.86960315332826887</c:v>
                </c:pt>
                <c:pt idx="11">
                  <c:v>-8.9471765973625494E-2</c:v>
                </c:pt>
                <c:pt idx="12">
                  <c:v>0.12757009498576277</c:v>
                </c:pt>
                <c:pt idx="13">
                  <c:v>3.2325266433730349E-2</c:v>
                </c:pt>
                <c:pt idx="14">
                  <c:v>0.1366929658255911</c:v>
                </c:pt>
                <c:pt idx="15">
                  <c:v>1.0127855250591455</c:v>
                </c:pt>
                <c:pt idx="16">
                  <c:v>0.16741538496902741</c:v>
                </c:pt>
                <c:pt idx="17">
                  <c:v>-3.1186065930555174E-3</c:v>
                </c:pt>
                <c:pt idx="18">
                  <c:v>0.17355288759162146</c:v>
                </c:pt>
                <c:pt idx="19">
                  <c:v>2.287760631403124E-2</c:v>
                </c:pt>
                <c:pt idx="20">
                  <c:v>0.16609729896150949</c:v>
                </c:pt>
                <c:pt idx="21">
                  <c:v>0.5286174956120604</c:v>
                </c:pt>
                <c:pt idx="22">
                  <c:v>0.16174183506920681</c:v>
                </c:pt>
                <c:pt idx="23">
                  <c:v>0.61638297752242277</c:v>
                </c:pt>
                <c:pt idx="24">
                  <c:v>0.52734043212714354</c:v>
                </c:pt>
                <c:pt idx="25">
                  <c:v>-0.1752222674670123</c:v>
                </c:pt>
                <c:pt idx="26">
                  <c:v>-0.12102117842808235</c:v>
                </c:pt>
                <c:pt idx="27">
                  <c:v>-0.16514090140371529</c:v>
                </c:pt>
                <c:pt idx="28">
                  <c:v>-0.18254520820705222</c:v>
                </c:pt>
                <c:pt idx="29">
                  <c:v>-0.30562610755276998</c:v>
                </c:pt>
                <c:pt idx="30">
                  <c:v>8.5612837112369888E-2</c:v>
                </c:pt>
                <c:pt idx="31">
                  <c:v>0.14707660771715592</c:v>
                </c:pt>
                <c:pt idx="32">
                  <c:v>1.1734891321578012</c:v>
                </c:pt>
                <c:pt idx="33">
                  <c:v>-0.11341308442143205</c:v>
                </c:pt>
                <c:pt idx="34">
                  <c:v>-4.5012647267184125E-2</c:v>
                </c:pt>
                <c:pt idx="35">
                  <c:v>-0.34985919931984633</c:v>
                </c:pt>
                <c:pt idx="36">
                  <c:v>-8.7848598800177591E-2</c:v>
                </c:pt>
                <c:pt idx="37">
                  <c:v>-0.33398098686557853</c:v>
                </c:pt>
                <c:pt idx="38">
                  <c:v>-0.37920420675522371</c:v>
                </c:pt>
                <c:pt idx="39">
                  <c:v>-0.66582055054819067</c:v>
                </c:pt>
                <c:pt idx="40">
                  <c:v>-7.0472659261489046E-2</c:v>
                </c:pt>
                <c:pt idx="41">
                  <c:v>0.44426476789893865</c:v>
                </c:pt>
                <c:pt idx="42">
                  <c:v>0.1252794083040909</c:v>
                </c:pt>
                <c:pt idx="43">
                  <c:v>-2.5679573316450544E-2</c:v>
                </c:pt>
                <c:pt idx="44">
                  <c:v>-0.20436431667388844</c:v>
                </c:pt>
                <c:pt idx="45">
                  <c:v>5.0710606106241229E-2</c:v>
                </c:pt>
                <c:pt idx="46">
                  <c:v>-0.23576543436758524</c:v>
                </c:pt>
                <c:pt idx="47">
                  <c:v>-6.385918589058015E-2</c:v>
                </c:pt>
                <c:pt idx="48">
                  <c:v>-2.5942829897895869E-2</c:v>
                </c:pt>
                <c:pt idx="49">
                  <c:v>-0.33272810552169574</c:v>
                </c:pt>
                <c:pt idx="50">
                  <c:v>-8.2360899436084711E-2</c:v>
                </c:pt>
                <c:pt idx="51">
                  <c:v>0.38173268214873879</c:v>
                </c:pt>
                <c:pt idx="52">
                  <c:v>-0.67146139721352416</c:v>
                </c:pt>
                <c:pt idx="53">
                  <c:v>5.545105965423236E-2</c:v>
                </c:pt>
                <c:pt idx="54">
                  <c:v>-0.33402593990603524</c:v>
                </c:pt>
                <c:pt idx="55">
                  <c:v>0.55546768362442211</c:v>
                </c:pt>
                <c:pt idx="56">
                  <c:v>-0.33084177926584468</c:v>
                </c:pt>
                <c:pt idx="57">
                  <c:v>9.7632322624652268E-2</c:v>
                </c:pt>
                <c:pt idx="58">
                  <c:v>-9.2170522675949496E-2</c:v>
                </c:pt>
                <c:pt idx="59">
                  <c:v>0.40764966462885077</c:v>
                </c:pt>
                <c:pt idx="60">
                  <c:v>-5.5085709347324485E-2</c:v>
                </c:pt>
                <c:pt idx="61">
                  <c:v>0.12901623891001801</c:v>
                </c:pt>
                <c:pt idx="62">
                  <c:v>0.37387535521553605</c:v>
                </c:pt>
                <c:pt idx="63">
                  <c:v>-8.97847502603355E-2</c:v>
                </c:pt>
                <c:pt idx="64">
                  <c:v>-0.12353303206822375</c:v>
                </c:pt>
                <c:pt idx="65">
                  <c:v>8.5670756420608285E-2</c:v>
                </c:pt>
                <c:pt idx="66">
                  <c:v>-2.1423194641312371E-2</c:v>
                </c:pt>
                <c:pt idx="67">
                  <c:v>3.4316042463133911E-2</c:v>
                </c:pt>
                <c:pt idx="68">
                  <c:v>1.9641136088655031E-2</c:v>
                </c:pt>
                <c:pt idx="69">
                  <c:v>-0.92851252405891094</c:v>
                </c:pt>
                <c:pt idx="70">
                  <c:v>8.6840310505387208E-2</c:v>
                </c:pt>
                <c:pt idx="71">
                  <c:v>0.2281419966202014</c:v>
                </c:pt>
                <c:pt idx="72">
                  <c:v>-5.4324430783503352E-2</c:v>
                </c:pt>
                <c:pt idx="73">
                  <c:v>-1.0575167395998619E-2</c:v>
                </c:pt>
                <c:pt idx="74">
                  <c:v>-0.24596223506684334</c:v>
                </c:pt>
                <c:pt idx="75">
                  <c:v>3.0773782828918961E-2</c:v>
                </c:pt>
                <c:pt idx="76">
                  <c:v>-0.47648832992791545</c:v>
                </c:pt>
                <c:pt idx="77">
                  <c:v>1.3268990067473618</c:v>
                </c:pt>
                <c:pt idx="78">
                  <c:v>0.19838023458722542</c:v>
                </c:pt>
                <c:pt idx="79">
                  <c:v>3.3665925261905372E-2</c:v>
                </c:pt>
                <c:pt idx="80">
                  <c:v>-0.39594435346592682</c:v>
                </c:pt>
                <c:pt idx="81">
                  <c:v>6.5118288144927483E-2</c:v>
                </c:pt>
                <c:pt idx="82">
                  <c:v>-0.19125976824495572</c:v>
                </c:pt>
                <c:pt idx="83">
                  <c:v>-1.4483144746413323E-2</c:v>
                </c:pt>
                <c:pt idx="84">
                  <c:v>-3.4760746185413804E-2</c:v>
                </c:pt>
                <c:pt idx="85">
                  <c:v>4.7571752568886794E-2</c:v>
                </c:pt>
                <c:pt idx="86">
                  <c:v>0.10732966079118889</c:v>
                </c:pt>
                <c:pt idx="87">
                  <c:v>0.24805482195311424</c:v>
                </c:pt>
                <c:pt idx="88">
                  <c:v>0.92296965710332302</c:v>
                </c:pt>
                <c:pt idx="89">
                  <c:v>0.69023854912146909</c:v>
                </c:pt>
                <c:pt idx="90">
                  <c:v>-8.8787275323154446E-2</c:v>
                </c:pt>
                <c:pt idx="91">
                  <c:v>-0.24147658436480812</c:v>
                </c:pt>
                <c:pt idx="92">
                  <c:v>7.2199467812872342E-2</c:v>
                </c:pt>
                <c:pt idx="93">
                  <c:v>1.5408701851258755</c:v>
                </c:pt>
                <c:pt idx="94">
                  <c:v>0.16471497572305704</c:v>
                </c:pt>
                <c:pt idx="95">
                  <c:v>4.6389791201750796E-3</c:v>
                </c:pt>
                <c:pt idx="96">
                  <c:v>1.9933799280780207E-3</c:v>
                </c:pt>
                <c:pt idx="97">
                  <c:v>-0.30738692233301945</c:v>
                </c:pt>
                <c:pt idx="98">
                  <c:v>-0.54461306380940711</c:v>
                </c:pt>
                <c:pt idx="99">
                  <c:v>1.3875125760898221E-2</c:v>
                </c:pt>
                <c:pt idx="100">
                  <c:v>-0.52414099266056002</c:v>
                </c:pt>
                <c:pt idx="101">
                  <c:v>0.40230609682894158</c:v>
                </c:pt>
                <c:pt idx="102">
                  <c:v>-7.7258667112212187E-2</c:v>
                </c:pt>
                <c:pt idx="103">
                  <c:v>8.5521965376678111E-2</c:v>
                </c:pt>
                <c:pt idx="104">
                  <c:v>0.12288601751870853</c:v>
                </c:pt>
                <c:pt idx="105">
                  <c:v>-0.78781993912059312</c:v>
                </c:pt>
                <c:pt idx="106">
                  <c:v>3.19288692644637E-2</c:v>
                </c:pt>
                <c:pt idx="107">
                  <c:v>0.48587693410859778</c:v>
                </c:pt>
                <c:pt idx="108">
                  <c:v>0.6967316278718938</c:v>
                </c:pt>
                <c:pt idx="109">
                  <c:v>5.2658816820660981E-2</c:v>
                </c:pt>
                <c:pt idx="110">
                  <c:v>-0.29357703446586392</c:v>
                </c:pt>
                <c:pt idx="111">
                  <c:v>1.4717929263174945E-2</c:v>
                </c:pt>
                <c:pt idx="112">
                  <c:v>-0.12544309432428458</c:v>
                </c:pt>
                <c:pt idx="113">
                  <c:v>1.38493732565248E-2</c:v>
                </c:pt>
                <c:pt idx="114">
                  <c:v>0.39249095083884189</c:v>
                </c:pt>
                <c:pt idx="115">
                  <c:v>5.7373430188922825E-2</c:v>
                </c:pt>
                <c:pt idx="116">
                  <c:v>-0.11803591894811172</c:v>
                </c:pt>
                <c:pt idx="117">
                  <c:v>0.36819827586000997</c:v>
                </c:pt>
                <c:pt idx="118">
                  <c:v>-0.18144456712446688</c:v>
                </c:pt>
                <c:pt idx="119">
                  <c:v>0.26200361835428954</c:v>
                </c:pt>
                <c:pt idx="120">
                  <c:v>8.2799675290123886E-3</c:v>
                </c:pt>
                <c:pt idx="121">
                  <c:v>0.22710073037248701</c:v>
                </c:pt>
                <c:pt idx="122">
                  <c:v>-7.7311922116485299E-2</c:v>
                </c:pt>
                <c:pt idx="123">
                  <c:v>0.52339853657128455</c:v>
                </c:pt>
                <c:pt idx="124">
                  <c:v>2.1524079336598945E-2</c:v>
                </c:pt>
                <c:pt idx="125">
                  <c:v>-3.849564428725083E-2</c:v>
                </c:pt>
                <c:pt idx="126">
                  <c:v>-5.8995559926167118E-4</c:v>
                </c:pt>
                <c:pt idx="127">
                  <c:v>2.8605089100031122E-2</c:v>
                </c:pt>
                <c:pt idx="128">
                  <c:v>-4.784775117773199E-2</c:v>
                </c:pt>
                <c:pt idx="129">
                  <c:v>0.42980135230077376</c:v>
                </c:pt>
                <c:pt idx="130">
                  <c:v>-1.0668079638953554E-2</c:v>
                </c:pt>
                <c:pt idx="131">
                  <c:v>1.4697939819230399E-3</c:v>
                </c:pt>
                <c:pt idx="132">
                  <c:v>0.43447908084890408</c:v>
                </c:pt>
                <c:pt idx="133">
                  <c:v>-0.23809090565596325</c:v>
                </c:pt>
                <c:pt idx="134">
                  <c:v>-2.0667163988685733E-2</c:v>
                </c:pt>
                <c:pt idx="135">
                  <c:v>-4.4867222373579096E-2</c:v>
                </c:pt>
                <c:pt idx="136">
                  <c:v>-0.22122650997150606</c:v>
                </c:pt>
                <c:pt idx="137">
                  <c:v>0.49679705528979934</c:v>
                </c:pt>
                <c:pt idx="138">
                  <c:v>0.28662932714789147</c:v>
                </c:pt>
                <c:pt idx="139">
                  <c:v>1.1944507634753521E-2</c:v>
                </c:pt>
                <c:pt idx="140">
                  <c:v>0.13363488165891724</c:v>
                </c:pt>
                <c:pt idx="141">
                  <c:v>-0.47905387081358386</c:v>
                </c:pt>
                <c:pt idx="142">
                  <c:v>2.7200144157912831E-3</c:v>
                </c:pt>
                <c:pt idx="143">
                  <c:v>0.16583458696668441</c:v>
                </c:pt>
                <c:pt idx="144">
                  <c:v>0.87153443276870579</c:v>
                </c:pt>
                <c:pt idx="145">
                  <c:v>0.41773099692652416</c:v>
                </c:pt>
                <c:pt idx="146">
                  <c:v>9.5538768015668296E-2</c:v>
                </c:pt>
                <c:pt idx="147">
                  <c:v>0.25844923890445681</c:v>
                </c:pt>
                <c:pt idx="148">
                  <c:v>0.61965383342952318</c:v>
                </c:pt>
                <c:pt idx="149">
                  <c:v>7.4621240386441023E-2</c:v>
                </c:pt>
                <c:pt idx="150">
                  <c:v>0.61862671387094004</c:v>
                </c:pt>
                <c:pt idx="151">
                  <c:v>-0.10492120545773087</c:v>
                </c:pt>
                <c:pt idx="152">
                  <c:v>-8.2213597810565364E-2</c:v>
                </c:pt>
                <c:pt idx="153">
                  <c:v>-0.76436456419970433</c:v>
                </c:pt>
                <c:pt idx="154">
                  <c:v>0.37628385133199327</c:v>
                </c:pt>
                <c:pt idx="155">
                  <c:v>0.24583924829870707</c:v>
                </c:pt>
                <c:pt idx="156">
                  <c:v>0.32933201019218483</c:v>
                </c:pt>
                <c:pt idx="157">
                  <c:v>2.9075395283295613E-2</c:v>
                </c:pt>
                <c:pt idx="158">
                  <c:v>0.13353163595726247</c:v>
                </c:pt>
                <c:pt idx="159">
                  <c:v>2.0333811872874863</c:v>
                </c:pt>
                <c:pt idx="160">
                  <c:v>-8.0992362809895191E-3</c:v>
                </c:pt>
                <c:pt idx="161">
                  <c:v>-0.11363990602621943</c:v>
                </c:pt>
                <c:pt idx="162">
                  <c:v>-1.3514269144559998</c:v>
                </c:pt>
                <c:pt idx="163">
                  <c:v>5.5336758907831296E-2</c:v>
                </c:pt>
                <c:pt idx="164">
                  <c:v>1.2884191979645188E-2</c:v>
                </c:pt>
                <c:pt idx="165">
                  <c:v>9.6386209578347426E-2</c:v>
                </c:pt>
                <c:pt idx="166">
                  <c:v>0.31719347887466665</c:v>
                </c:pt>
                <c:pt idx="167">
                  <c:v>1.3517383631943991</c:v>
                </c:pt>
                <c:pt idx="168">
                  <c:v>0.36188175018385671</c:v>
                </c:pt>
                <c:pt idx="169">
                  <c:v>1.4555693823981031E-2</c:v>
                </c:pt>
                <c:pt idx="170">
                  <c:v>-2.1618219041252829E-2</c:v>
                </c:pt>
                <c:pt idx="171">
                  <c:v>1.0006601776390456</c:v>
                </c:pt>
                <c:pt idx="172">
                  <c:v>0.68240412605848899</c:v>
                </c:pt>
                <c:pt idx="173">
                  <c:v>-1.3280420273843241</c:v>
                </c:pt>
                <c:pt idx="174">
                  <c:v>2.5373495160985193E-2</c:v>
                </c:pt>
                <c:pt idx="175">
                  <c:v>1.1203043580421124E-2</c:v>
                </c:pt>
                <c:pt idx="176">
                  <c:v>0.75719746709841385</c:v>
                </c:pt>
                <c:pt idx="177">
                  <c:v>0.89736903745167851</c:v>
                </c:pt>
                <c:pt idx="178">
                  <c:v>8.5989790346974182E-2</c:v>
                </c:pt>
                <c:pt idx="179">
                  <c:v>0.42093930667541635</c:v>
                </c:pt>
                <c:pt idx="180">
                  <c:v>0.36391038559608901</c:v>
                </c:pt>
                <c:pt idx="181">
                  <c:v>0.58122393997110944</c:v>
                </c:pt>
                <c:pt idx="182">
                  <c:v>-1.0348843812861941</c:v>
                </c:pt>
                <c:pt idx="183">
                  <c:v>0.31765319947762993</c:v>
                </c:pt>
                <c:pt idx="184">
                  <c:v>3.6989190326419674E-2</c:v>
                </c:pt>
                <c:pt idx="185">
                  <c:v>1.4077898032785141</c:v>
                </c:pt>
                <c:pt idx="186">
                  <c:v>0.60638450108578823</c:v>
                </c:pt>
                <c:pt idx="187">
                  <c:v>-0.81959026416839054</c:v>
                </c:pt>
                <c:pt idx="188">
                  <c:v>-0.10314104248546618</c:v>
                </c:pt>
                <c:pt idx="189">
                  <c:v>-0.85776957019236821</c:v>
                </c:pt>
                <c:pt idx="190">
                  <c:v>0.65850865356913424</c:v>
                </c:pt>
                <c:pt idx="191">
                  <c:v>-0.41923553076880227</c:v>
                </c:pt>
                <c:pt idx="192">
                  <c:v>9.9779831718271872E-2</c:v>
                </c:pt>
                <c:pt idx="193">
                  <c:v>-0.84722148825634447</c:v>
                </c:pt>
                <c:pt idx="194">
                  <c:v>0.52779153286117708</c:v>
                </c:pt>
                <c:pt idx="195">
                  <c:v>2.1562946803083793</c:v>
                </c:pt>
                <c:pt idx="196">
                  <c:v>1.2568574587327186</c:v>
                </c:pt>
                <c:pt idx="197">
                  <c:v>0.29263170503477376</c:v>
                </c:pt>
                <c:pt idx="198">
                  <c:v>0.36105892668742978</c:v>
                </c:pt>
                <c:pt idx="199">
                  <c:v>8.1089875400719436E-2</c:v>
                </c:pt>
                <c:pt idx="200">
                  <c:v>1.9511366652325002E-2</c:v>
                </c:pt>
                <c:pt idx="201">
                  <c:v>-1.4963992177612906</c:v>
                </c:pt>
                <c:pt idx="202">
                  <c:v>0.37006657615845651</c:v>
                </c:pt>
                <c:pt idx="203">
                  <c:v>0.38014906083825295</c:v>
                </c:pt>
                <c:pt idx="204">
                  <c:v>0.84411122721586018</c:v>
                </c:pt>
                <c:pt idx="205">
                  <c:v>-5.7191846378090716E-3</c:v>
                </c:pt>
                <c:pt idx="206">
                  <c:v>0.61468673923892325</c:v>
                </c:pt>
                <c:pt idx="207">
                  <c:v>1.1827392271049231</c:v>
                </c:pt>
                <c:pt idx="208">
                  <c:v>-0.40285175231626891</c:v>
                </c:pt>
                <c:pt idx="209">
                  <c:v>-2.5358877688597126E-2</c:v>
                </c:pt>
                <c:pt idx="210">
                  <c:v>2.5664749140141829E-2</c:v>
                </c:pt>
                <c:pt idx="211">
                  <c:v>6.1351083658900407E-3</c:v>
                </c:pt>
                <c:pt idx="212">
                  <c:v>-3.2507213110211097E-2</c:v>
                </c:pt>
                <c:pt idx="213">
                  <c:v>0.25590818810972138</c:v>
                </c:pt>
                <c:pt idx="214">
                  <c:v>0.17013047282283811</c:v>
                </c:pt>
                <c:pt idx="215">
                  <c:v>-0.16186188033070481</c:v>
                </c:pt>
                <c:pt idx="216">
                  <c:v>0.31939427294100931</c:v>
                </c:pt>
                <c:pt idx="217">
                  <c:v>6.7984664894416014E-2</c:v>
                </c:pt>
                <c:pt idx="218">
                  <c:v>0.20131756161327896</c:v>
                </c:pt>
                <c:pt idx="219">
                  <c:v>-0.80523425086680422</c:v>
                </c:pt>
                <c:pt idx="220">
                  <c:v>0.50254737376993486</c:v>
                </c:pt>
                <c:pt idx="221">
                  <c:v>-0.14690065048302836</c:v>
                </c:pt>
                <c:pt idx="222">
                  <c:v>3.3669600500241259E-2</c:v>
                </c:pt>
                <c:pt idx="223">
                  <c:v>0.44377195071656494</c:v>
                </c:pt>
                <c:pt idx="224">
                  <c:v>-0.17342640496299522</c:v>
                </c:pt>
                <c:pt idx="225">
                  <c:v>-0.36414256206718232</c:v>
                </c:pt>
                <c:pt idx="226">
                  <c:v>-0.24745237217874694</c:v>
                </c:pt>
                <c:pt idx="227">
                  <c:v>-3.7744136398665251E-2</c:v>
                </c:pt>
                <c:pt idx="228">
                  <c:v>0.46246354813337387</c:v>
                </c:pt>
                <c:pt idx="229">
                  <c:v>0.3413916586002097</c:v>
                </c:pt>
                <c:pt idx="230">
                  <c:v>4.3992118297064842E-2</c:v>
                </c:pt>
                <c:pt idx="231">
                  <c:v>-8.8061198321465195E-2</c:v>
                </c:pt>
                <c:pt idx="232">
                  <c:v>-1.2818248148582789E-3</c:v>
                </c:pt>
                <c:pt idx="233">
                  <c:v>9.1457688697516026E-2</c:v>
                </c:pt>
                <c:pt idx="234">
                  <c:v>4.3098975378849325</c:v>
                </c:pt>
                <c:pt idx="235">
                  <c:v>-2.6184854992361561E-2</c:v>
                </c:pt>
                <c:pt idx="236">
                  <c:v>0.26331407977091548</c:v>
                </c:pt>
                <c:pt idx="237">
                  <c:v>0.5906405541873605</c:v>
                </c:pt>
                <c:pt idx="238">
                  <c:v>-1.1588529439384265</c:v>
                </c:pt>
                <c:pt idx="239">
                  <c:v>-0.28071377877718628</c:v>
                </c:pt>
                <c:pt idx="240">
                  <c:v>-2.1469611226931917E-2</c:v>
                </c:pt>
                <c:pt idx="241">
                  <c:v>-0.44091901140755896</c:v>
                </c:pt>
                <c:pt idx="242">
                  <c:v>-1.7052372747161537</c:v>
                </c:pt>
                <c:pt idx="243">
                  <c:v>3.5777344638887598E-2</c:v>
                </c:pt>
                <c:pt idx="244">
                  <c:v>-0.54050352582798444</c:v>
                </c:pt>
                <c:pt idx="245">
                  <c:v>1.1504963001625068</c:v>
                </c:pt>
                <c:pt idx="246">
                  <c:v>-0.14050000380769756</c:v>
                </c:pt>
                <c:pt idx="247">
                  <c:v>-9.5840985636752585E-2</c:v>
                </c:pt>
                <c:pt idx="248">
                  <c:v>0.2103477889348726</c:v>
                </c:pt>
                <c:pt idx="249">
                  <c:v>0.56503376514294157</c:v>
                </c:pt>
                <c:pt idx="250">
                  <c:v>0.13571828335590119</c:v>
                </c:pt>
                <c:pt idx="251">
                  <c:v>0.2376045922143577</c:v>
                </c:pt>
                <c:pt idx="252">
                  <c:v>-0.96047947945709922</c:v>
                </c:pt>
                <c:pt idx="253">
                  <c:v>1.3554453634504027</c:v>
                </c:pt>
                <c:pt idx="254">
                  <c:v>-1.365819467917806E-2</c:v>
                </c:pt>
                <c:pt idx="255">
                  <c:v>-4.3017292707947519E-4</c:v>
                </c:pt>
                <c:pt idx="256">
                  <c:v>-3.1602661668184151E-2</c:v>
                </c:pt>
                <c:pt idx="257">
                  <c:v>7.590264475612063E-2</c:v>
                </c:pt>
                <c:pt idx="258">
                  <c:v>-0.90568112038522663</c:v>
                </c:pt>
                <c:pt idx="259">
                  <c:v>-0.31540004945410649</c:v>
                </c:pt>
                <c:pt idx="260">
                  <c:v>-0.4291450685303233</c:v>
                </c:pt>
                <c:pt idx="261">
                  <c:v>-9.5644053656362971E-3</c:v>
                </c:pt>
                <c:pt idx="262">
                  <c:v>3.4593920109693421E-2</c:v>
                </c:pt>
                <c:pt idx="263">
                  <c:v>-0.10590968598302997</c:v>
                </c:pt>
                <c:pt idx="264">
                  <c:v>7.6467066866925393E-3</c:v>
                </c:pt>
                <c:pt idx="265">
                  <c:v>0.3454158563187093</c:v>
                </c:pt>
                <c:pt idx="266">
                  <c:v>8.0810000856890163E-2</c:v>
                </c:pt>
                <c:pt idx="267">
                  <c:v>-1.7115367532893888E-2</c:v>
                </c:pt>
                <c:pt idx="268">
                  <c:v>-0.10572754703448428</c:v>
                </c:pt>
                <c:pt idx="269">
                  <c:v>-0.39440528965528632</c:v>
                </c:pt>
                <c:pt idx="270">
                  <c:v>5.3722995576532817E-2</c:v>
                </c:pt>
                <c:pt idx="271">
                  <c:v>-3.8235223719442546</c:v>
                </c:pt>
                <c:pt idx="272">
                  <c:v>0.25602749857187579</c:v>
                </c:pt>
                <c:pt idx="273">
                  <c:v>-0.12275171795149697</c:v>
                </c:pt>
                <c:pt idx="274">
                  <c:v>0.1493033946624811</c:v>
                </c:pt>
                <c:pt idx="275">
                  <c:v>0.26036788583188031</c:v>
                </c:pt>
                <c:pt idx="276">
                  <c:v>-1.2462089341436222E-2</c:v>
                </c:pt>
                <c:pt idx="277">
                  <c:v>4.4051889021878843E-2</c:v>
                </c:pt>
                <c:pt idx="278">
                  <c:v>0.6733007159057669</c:v>
                </c:pt>
                <c:pt idx="279">
                  <c:v>0.42013563525025166</c:v>
                </c:pt>
                <c:pt idx="280">
                  <c:v>-0.50432574770501448</c:v>
                </c:pt>
                <c:pt idx="281">
                  <c:v>-0.17037585603952854</c:v>
                </c:pt>
                <c:pt idx="282">
                  <c:v>1.0811120155220122</c:v>
                </c:pt>
                <c:pt idx="283">
                  <c:v>-8.1341099880005707E-3</c:v>
                </c:pt>
                <c:pt idx="284">
                  <c:v>7.4813918461424933E-2</c:v>
                </c:pt>
                <c:pt idx="285">
                  <c:v>-0.27460916073762665</c:v>
                </c:pt>
                <c:pt idx="286">
                  <c:v>-4.847211723235656E-3</c:v>
                </c:pt>
                <c:pt idx="287">
                  <c:v>-0.16352566208523989</c:v>
                </c:pt>
                <c:pt idx="288">
                  <c:v>-1.749395001874321E-2</c:v>
                </c:pt>
                <c:pt idx="289">
                  <c:v>-0.49290315665799778</c:v>
                </c:pt>
                <c:pt idx="290">
                  <c:v>-0.11934114641284355</c:v>
                </c:pt>
                <c:pt idx="291">
                  <c:v>-0.63107032258048479</c:v>
                </c:pt>
                <c:pt idx="292">
                  <c:v>-0.16038853009592291</c:v>
                </c:pt>
                <c:pt idx="293">
                  <c:v>-1.1606081095024368</c:v>
                </c:pt>
                <c:pt idx="294">
                  <c:v>-0.16231416673705423</c:v>
                </c:pt>
                <c:pt idx="295">
                  <c:v>-0.60010868397700756</c:v>
                </c:pt>
                <c:pt idx="296">
                  <c:v>6.4486002090236028E-2</c:v>
                </c:pt>
                <c:pt idx="297">
                  <c:v>0.69278651993307516</c:v>
                </c:pt>
                <c:pt idx="298">
                  <c:v>0.1030841435626817</c:v>
                </c:pt>
                <c:pt idx="299">
                  <c:v>3.0528769332183181E-2</c:v>
                </c:pt>
                <c:pt idx="300">
                  <c:v>0.38193137715103465</c:v>
                </c:pt>
                <c:pt idx="301">
                  <c:v>-5.8393215518970365E-2</c:v>
                </c:pt>
                <c:pt idx="302">
                  <c:v>8.9520445785140623E-3</c:v>
                </c:pt>
                <c:pt idx="303">
                  <c:v>-2.2182653285740539E-2</c:v>
                </c:pt>
                <c:pt idx="304">
                  <c:v>-0.76625961258813824</c:v>
                </c:pt>
                <c:pt idx="305">
                  <c:v>6.1671706352739442E-2</c:v>
                </c:pt>
                <c:pt idx="306">
                  <c:v>-0.26595750940766605</c:v>
                </c:pt>
                <c:pt idx="307">
                  <c:v>-6.627719488021544E-2</c:v>
                </c:pt>
                <c:pt idx="308">
                  <c:v>0.15176587748626513</c:v>
                </c:pt>
                <c:pt idx="309">
                  <c:v>0.30039723506434246</c:v>
                </c:pt>
                <c:pt idx="310">
                  <c:v>0.23166920266985969</c:v>
                </c:pt>
                <c:pt idx="311">
                  <c:v>0.30081144190325926</c:v>
                </c:pt>
                <c:pt idx="312">
                  <c:v>-4.5193397821818859E-2</c:v>
                </c:pt>
                <c:pt idx="313">
                  <c:v>-4.9605393071605608E-2</c:v>
                </c:pt>
                <c:pt idx="314">
                  <c:v>-5.8408721144653786E-2</c:v>
                </c:pt>
                <c:pt idx="315">
                  <c:v>1.0244717035442052</c:v>
                </c:pt>
                <c:pt idx="316">
                  <c:v>0.21161285608464198</c:v>
                </c:pt>
                <c:pt idx="317">
                  <c:v>8.5788582632417842E-3</c:v>
                </c:pt>
                <c:pt idx="318">
                  <c:v>-6.9629487504996312E-2</c:v>
                </c:pt>
                <c:pt idx="319">
                  <c:v>0.54609888170604748</c:v>
                </c:pt>
                <c:pt idx="320">
                  <c:v>0.59267257335815504</c:v>
                </c:pt>
                <c:pt idx="321">
                  <c:v>-0.6338979823956592</c:v>
                </c:pt>
                <c:pt idx="322">
                  <c:v>2.5012856963924079E-2</c:v>
                </c:pt>
                <c:pt idx="323">
                  <c:v>-1.0973406089753945</c:v>
                </c:pt>
                <c:pt idx="324">
                  <c:v>-0.69122865381970877</c:v>
                </c:pt>
                <c:pt idx="325">
                  <c:v>8.2607952061386491E-2</c:v>
                </c:pt>
                <c:pt idx="326">
                  <c:v>7.6569654433567003E-2</c:v>
                </c:pt>
                <c:pt idx="327">
                  <c:v>0.16348300685085082</c:v>
                </c:pt>
                <c:pt idx="328">
                  <c:v>1.4337123407467622</c:v>
                </c:pt>
                <c:pt idx="329">
                  <c:v>-0.9735208504484949</c:v>
                </c:pt>
                <c:pt idx="330">
                  <c:v>-0.39103732457578255</c:v>
                </c:pt>
                <c:pt idx="331">
                  <c:v>-0.15708469323059138</c:v>
                </c:pt>
                <c:pt idx="332">
                  <c:v>2.781521619029359</c:v>
                </c:pt>
                <c:pt idx="333">
                  <c:v>-0.53747769759463493</c:v>
                </c:pt>
                <c:pt idx="334">
                  <c:v>-2.7038043519778121E-3</c:v>
                </c:pt>
                <c:pt idx="335">
                  <c:v>-0.24181338284525733</c:v>
                </c:pt>
                <c:pt idx="336">
                  <c:v>1.0441994170738989</c:v>
                </c:pt>
                <c:pt idx="337">
                  <c:v>-3.4955989099394458E-2</c:v>
                </c:pt>
                <c:pt idx="338">
                  <c:v>0.69221619742263485</c:v>
                </c:pt>
                <c:pt idx="339">
                  <c:v>-0.70530081241916287</c:v>
                </c:pt>
                <c:pt idx="340">
                  <c:v>0.59961666317140949</c:v>
                </c:pt>
                <c:pt idx="341">
                  <c:v>-0.80913619191759212</c:v>
                </c:pt>
                <c:pt idx="342">
                  <c:v>0.50047951509666344</c:v>
                </c:pt>
                <c:pt idx="343">
                  <c:v>-0.72545016746087265</c:v>
                </c:pt>
                <c:pt idx="344">
                  <c:v>-0.20496953303588139</c:v>
                </c:pt>
                <c:pt idx="345">
                  <c:v>0.17984258581260626</c:v>
                </c:pt>
                <c:pt idx="346">
                  <c:v>3.3151959997110181</c:v>
                </c:pt>
                <c:pt idx="347">
                  <c:v>0.67512497799380178</c:v>
                </c:pt>
                <c:pt idx="348">
                  <c:v>0.91747714765517685</c:v>
                </c:pt>
                <c:pt idx="349">
                  <c:v>1.2532363480870279</c:v>
                </c:pt>
                <c:pt idx="350">
                  <c:v>0.95507875472087278</c:v>
                </c:pt>
                <c:pt idx="351">
                  <c:v>9.3071247720155625E-2</c:v>
                </c:pt>
                <c:pt idx="352">
                  <c:v>-2.8222508463782159E-2</c:v>
                </c:pt>
                <c:pt idx="353">
                  <c:v>5.7491605737336471E-2</c:v>
                </c:pt>
                <c:pt idx="354">
                  <c:v>-3.5085668711842821E-2</c:v>
                </c:pt>
                <c:pt idx="355">
                  <c:v>1.3072033375704395</c:v>
                </c:pt>
                <c:pt idx="356">
                  <c:v>0.58547863419675661</c:v>
                </c:pt>
                <c:pt idx="357">
                  <c:v>-1.7523913781691824E-2</c:v>
                </c:pt>
                <c:pt idx="358">
                  <c:v>0.17400756397094597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0-4C28-9339-803777255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538328"/>
        <c:axId val="610538656"/>
      </c:bar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ax val="4"/>
          <c:min val="-1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>
                    <a:solidFill>
                      <a:sysClr val="windowText" lastClr="000000"/>
                    </a:solidFill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5.8796296296296296E-3"/>
              <c:y val="3.811226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kreacja/umorzenie vs. obroty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barChart>
        <c:barDir val="col"/>
        <c:grouping val="clustered"/>
        <c:varyColors val="0"/>
        <c:ser>
          <c:idx val="1"/>
          <c:order val="1"/>
          <c:tx>
            <c:v>Kreacja/Umorzenie [tys. PLN]</c:v>
          </c:tx>
          <c:spPr>
            <a:solidFill>
              <a:srgbClr val="99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Analiza_Całość!$B$10:$B$369</c:f>
              <c:numCache>
                <c:formatCode>m/d/yyyy</c:formatCode>
                <c:ptCount val="360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</c:numCache>
            </c:numRef>
          </c:cat>
          <c:val>
            <c:numRef>
              <c:f>Analiza_Całość!$J$10:$J$369</c:f>
              <c:numCache>
                <c:formatCode>#,##0</c:formatCode>
                <c:ptCount val="36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-503.4504460048426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-1219.7219395711502</c:v>
                </c:pt>
                <c:pt idx="43">
                  <c:v>-1222.3138849902532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696.85207103594075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755.07212193995383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736.86602137404577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-1157.1416128654971</c:v>
                </c:pt>
                <c:pt idx="151">
                  <c:v>-1189.2477730994153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639.84979450317121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473.02503187066975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411.13472382133989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453.38235281501341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340.61906676384842</c:v>
                </c:pt>
                <c:pt idx="338">
                  <c:v>0</c:v>
                </c:pt>
                <c:pt idx="339">
                  <c:v>321.76944249201273</c:v>
                </c:pt>
                <c:pt idx="340">
                  <c:v>0</c:v>
                </c:pt>
                <c:pt idx="341">
                  <c:v>362.63420459363965</c:v>
                </c:pt>
                <c:pt idx="342">
                  <c:v>0</c:v>
                </c:pt>
                <c:pt idx="343">
                  <c:v>0</c:v>
                </c:pt>
                <c:pt idx="344">
                  <c:v>297.30939367588928</c:v>
                </c:pt>
                <c:pt idx="345">
                  <c:v>0</c:v>
                </c:pt>
                <c:pt idx="346">
                  <c:v>290.22836098654716</c:v>
                </c:pt>
                <c:pt idx="347">
                  <c:v>0</c:v>
                </c:pt>
                <c:pt idx="348">
                  <c:v>438.47707305699481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8-49B0-A062-0128D97E6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lineChart>
        <c:grouping val="standard"/>
        <c:varyColors val="0"/>
        <c:ser>
          <c:idx val="0"/>
          <c:order val="0"/>
          <c:tx>
            <c:strRef>
              <c:f>Analiza_Całość!$K$8</c:f>
              <c:strCache>
                <c:ptCount val="1"/>
                <c:pt idx="0">
                  <c:v>Obroty 
[tys. PLN]</c:v>
                </c:pt>
              </c:strCache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Analiza_Całość!$B$10:$B$369</c:f>
              <c:numCache>
                <c:formatCode>m/d/yyyy</c:formatCode>
                <c:ptCount val="360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</c:numCache>
            </c:numRef>
          </c:cat>
          <c:val>
            <c:numRef>
              <c:f>Analiza_Całość!$K$10:$K$369</c:f>
              <c:numCache>
                <c:formatCode>#,##0</c:formatCode>
                <c:ptCount val="360"/>
                <c:pt idx="1">
                  <c:v>63.290699999999994</c:v>
                </c:pt>
                <c:pt idx="2">
                  <c:v>75.425269999999998</c:v>
                </c:pt>
                <c:pt idx="3">
                  <c:v>49.643889999999999</c:v>
                </c:pt>
                <c:pt idx="4">
                  <c:v>28.72128</c:v>
                </c:pt>
                <c:pt idx="5">
                  <c:v>66.295570000000012</c:v>
                </c:pt>
                <c:pt idx="6">
                  <c:v>432.56279999999998</c:v>
                </c:pt>
                <c:pt idx="7">
                  <c:v>164.31779999999998</c:v>
                </c:pt>
                <c:pt idx="8">
                  <c:v>481.64699999999999</c:v>
                </c:pt>
                <c:pt idx="9">
                  <c:v>116.2338</c:v>
                </c:pt>
                <c:pt idx="10">
                  <c:v>1.5167999999999999</c:v>
                </c:pt>
                <c:pt idx="11">
                  <c:v>127.9452</c:v>
                </c:pt>
                <c:pt idx="12">
                  <c:v>85.407130000000009</c:v>
                </c:pt>
                <c:pt idx="13">
                  <c:v>81.640259999999998</c:v>
                </c:pt>
                <c:pt idx="14">
                  <c:v>558.70090000000005</c:v>
                </c:pt>
                <c:pt idx="15">
                  <c:v>366.31079999999997</c:v>
                </c:pt>
                <c:pt idx="16">
                  <c:v>757.346</c:v>
                </c:pt>
                <c:pt idx="17">
                  <c:v>44.195980000000006</c:v>
                </c:pt>
                <c:pt idx="18">
                  <c:v>18.858280000000001</c:v>
                </c:pt>
                <c:pt idx="19">
                  <c:v>283.49369999999999</c:v>
                </c:pt>
                <c:pt idx="20">
                  <c:v>130.38030000000001</c:v>
                </c:pt>
                <c:pt idx="21">
                  <c:v>236.1729</c:v>
                </c:pt>
                <c:pt idx="22">
                  <c:v>321.73419999999999</c:v>
                </c:pt>
                <c:pt idx="23">
                  <c:v>719.66949999999997</c:v>
                </c:pt>
                <c:pt idx="24">
                  <c:v>126.22330000000001</c:v>
                </c:pt>
                <c:pt idx="25">
                  <c:v>687.46420000000001</c:v>
                </c:pt>
                <c:pt idx="26">
                  <c:v>64.213120000000004</c:v>
                </c:pt>
                <c:pt idx="27">
                  <c:v>59.112199999999994</c:v>
                </c:pt>
                <c:pt idx="28">
                  <c:v>220.11179999999999</c:v>
                </c:pt>
                <c:pt idx="29">
                  <c:v>191.64429999999999</c:v>
                </c:pt>
                <c:pt idx="30">
                  <c:v>174.70839999999998</c:v>
                </c:pt>
                <c:pt idx="31">
                  <c:v>199.36150000000001</c:v>
                </c:pt>
                <c:pt idx="32">
                  <c:v>74.707549999999998</c:v>
                </c:pt>
                <c:pt idx="33">
                  <c:v>61.632379999999998</c:v>
                </c:pt>
                <c:pt idx="34">
                  <c:v>358.065</c:v>
                </c:pt>
                <c:pt idx="35">
                  <c:v>103.0305</c:v>
                </c:pt>
                <c:pt idx="36">
                  <c:v>227.9888</c:v>
                </c:pt>
                <c:pt idx="37">
                  <c:v>323.71859999999998</c:v>
                </c:pt>
                <c:pt idx="38">
                  <c:v>391.08179999999999</c:v>
                </c:pt>
                <c:pt idx="39">
                  <c:v>397.94900000000001</c:v>
                </c:pt>
                <c:pt idx="40">
                  <c:v>281.76600000000002</c:v>
                </c:pt>
                <c:pt idx="41">
                  <c:v>493.7201</c:v>
                </c:pt>
                <c:pt idx="42">
                  <c:v>147.3545</c:v>
                </c:pt>
                <c:pt idx="43">
                  <c:v>745.42190000000005</c:v>
                </c:pt>
                <c:pt idx="44">
                  <c:v>603.44859999999994</c:v>
                </c:pt>
                <c:pt idx="45">
                  <c:v>229.92970000000003</c:v>
                </c:pt>
                <c:pt idx="46">
                  <c:v>479.46870000000001</c:v>
                </c:pt>
                <c:pt idx="47">
                  <c:v>114.9014</c:v>
                </c:pt>
                <c:pt idx="48">
                  <c:v>136.4787</c:v>
                </c:pt>
                <c:pt idx="49">
                  <c:v>206.619</c:v>
                </c:pt>
                <c:pt idx="50">
                  <c:v>291.45240000000001</c:v>
                </c:pt>
                <c:pt idx="51">
                  <c:v>417.80920000000003</c:v>
                </c:pt>
                <c:pt idx="52">
                  <c:v>1184.9860000000001</c:v>
                </c:pt>
                <c:pt idx="53">
                  <c:v>1174.047</c:v>
                </c:pt>
                <c:pt idx="54">
                  <c:v>539.31330000000003</c:v>
                </c:pt>
                <c:pt idx="55">
                  <c:v>215.87049999999999</c:v>
                </c:pt>
                <c:pt idx="56">
                  <c:v>795.90559999999994</c:v>
                </c:pt>
                <c:pt idx="57">
                  <c:v>1628.7049999999999</c:v>
                </c:pt>
                <c:pt idx="58">
                  <c:v>721.21839999999997</c:v>
                </c:pt>
                <c:pt idx="59">
                  <c:v>490.62670000000003</c:v>
                </c:pt>
                <c:pt idx="60">
                  <c:v>485.66699999999997</c:v>
                </c:pt>
                <c:pt idx="61">
                  <c:v>651.38430000000005</c:v>
                </c:pt>
                <c:pt idx="62">
                  <c:v>185.76499999999999</c:v>
                </c:pt>
                <c:pt idx="63">
                  <c:v>744.41240000000005</c:v>
                </c:pt>
                <c:pt idx="64">
                  <c:v>546.02730000000008</c:v>
                </c:pt>
                <c:pt idx="65">
                  <c:v>82.802000000000007</c:v>
                </c:pt>
                <c:pt idx="66">
                  <c:v>350.64890000000003</c:v>
                </c:pt>
                <c:pt idx="67">
                  <c:v>306.61099999999999</c:v>
                </c:pt>
                <c:pt idx="68">
                  <c:v>266.54750000000001</c:v>
                </c:pt>
                <c:pt idx="69">
                  <c:v>222.56899999999999</c:v>
                </c:pt>
                <c:pt idx="70">
                  <c:v>265.4914</c:v>
                </c:pt>
                <c:pt idx="71">
                  <c:v>322.63559999999995</c:v>
                </c:pt>
                <c:pt idx="72">
                  <c:v>222.03110000000001</c:v>
                </c:pt>
                <c:pt idx="73">
                  <c:v>246.24250000000001</c:v>
                </c:pt>
                <c:pt idx="74">
                  <c:v>239.7749</c:v>
                </c:pt>
                <c:pt idx="75">
                  <c:v>188.0951</c:v>
                </c:pt>
                <c:pt idx="76">
                  <c:v>127.15649999999999</c:v>
                </c:pt>
                <c:pt idx="77">
                  <c:v>133.56429999999997</c:v>
                </c:pt>
                <c:pt idx="78">
                  <c:v>504.0127</c:v>
                </c:pt>
                <c:pt idx="79">
                  <c:v>314.73070000000001</c:v>
                </c:pt>
                <c:pt idx="80">
                  <c:v>717.65919999999994</c:v>
                </c:pt>
                <c:pt idx="81">
                  <c:v>32.485430000000001</c:v>
                </c:pt>
                <c:pt idx="82">
                  <c:v>382.88759999999996</c:v>
                </c:pt>
                <c:pt idx="83">
                  <c:v>210.51560000000001</c:v>
                </c:pt>
                <c:pt idx="84">
                  <c:v>496.78309999999999</c:v>
                </c:pt>
                <c:pt idx="85">
                  <c:v>445.6148</c:v>
                </c:pt>
                <c:pt idx="86">
                  <c:v>470.35720000000003</c:v>
                </c:pt>
                <c:pt idx="87">
                  <c:v>676.8297</c:v>
                </c:pt>
                <c:pt idx="88">
                  <c:v>525.17290000000003</c:v>
                </c:pt>
                <c:pt idx="89">
                  <c:v>111.59639999999999</c:v>
                </c:pt>
                <c:pt idx="90">
                  <c:v>178.7235</c:v>
                </c:pt>
                <c:pt idx="91">
                  <c:v>58.217199999999998</c:v>
                </c:pt>
                <c:pt idx="92">
                  <c:v>2856.3420000000001</c:v>
                </c:pt>
                <c:pt idx="93">
                  <c:v>78.90634</c:v>
                </c:pt>
                <c:pt idx="94">
                  <c:v>463.44740000000002</c:v>
                </c:pt>
                <c:pt idx="95">
                  <c:v>148.56100000000001</c:v>
                </c:pt>
                <c:pt idx="96">
                  <c:v>196.6848</c:v>
                </c:pt>
                <c:pt idx="97">
                  <c:v>1016.175</c:v>
                </c:pt>
                <c:pt idx="98">
                  <c:v>1125.55</c:v>
                </c:pt>
                <c:pt idx="99">
                  <c:v>596.52390000000003</c:v>
                </c:pt>
                <c:pt idx="100">
                  <c:v>996.15009999999995</c:v>
                </c:pt>
                <c:pt idx="101">
                  <c:v>853.23259999999993</c:v>
                </c:pt>
                <c:pt idx="102">
                  <c:v>1199.796</c:v>
                </c:pt>
                <c:pt idx="103">
                  <c:v>450.30029999999999</c:v>
                </c:pt>
                <c:pt idx="104">
                  <c:v>668.16180000000008</c:v>
                </c:pt>
                <c:pt idx="105">
                  <c:v>579.70269999999994</c:v>
                </c:pt>
                <c:pt idx="106">
                  <c:v>441.92690000000005</c:v>
                </c:pt>
                <c:pt idx="107">
                  <c:v>438.50029999999998</c:v>
                </c:pt>
                <c:pt idx="108">
                  <c:v>3016.944</c:v>
                </c:pt>
                <c:pt idx="109">
                  <c:v>1081.1369999999999</c:v>
                </c:pt>
                <c:pt idx="110">
                  <c:v>201.80889999999999</c:v>
                </c:pt>
                <c:pt idx="111">
                  <c:v>978.68219999999997</c:v>
                </c:pt>
                <c:pt idx="112">
                  <c:v>688.16359999999997</c:v>
                </c:pt>
                <c:pt idx="113">
                  <c:v>1406.62</c:v>
                </c:pt>
                <c:pt idx="114">
                  <c:v>750.74969999999996</c:v>
                </c:pt>
                <c:pt idx="115">
                  <c:v>229.7296</c:v>
                </c:pt>
                <c:pt idx="116">
                  <c:v>196.0403</c:v>
                </c:pt>
                <c:pt idx="117">
                  <c:v>444.75559999999996</c:v>
                </c:pt>
                <c:pt idx="118">
                  <c:v>296.46949999999998</c:v>
                </c:pt>
                <c:pt idx="119">
                  <c:v>295.44290000000001</c:v>
                </c:pt>
                <c:pt idx="120">
                  <c:v>92.161910000000006</c:v>
                </c:pt>
                <c:pt idx="121">
                  <c:v>127.31410000000001</c:v>
                </c:pt>
                <c:pt idx="122">
                  <c:v>160.1961</c:v>
                </c:pt>
                <c:pt idx="123">
                  <c:v>154.78979999999999</c:v>
                </c:pt>
                <c:pt idx="124">
                  <c:v>254.90210000000002</c:v>
                </c:pt>
                <c:pt idx="125">
                  <c:v>334.07100000000003</c:v>
                </c:pt>
                <c:pt idx="126">
                  <c:v>593.97140000000002</c:v>
                </c:pt>
                <c:pt idx="127">
                  <c:v>404.47359999999998</c:v>
                </c:pt>
                <c:pt idx="128">
                  <c:v>307.86009999999999</c:v>
                </c:pt>
                <c:pt idx="129">
                  <c:v>249.7295</c:v>
                </c:pt>
                <c:pt idx="130">
                  <c:v>231.82470000000001</c:v>
                </c:pt>
                <c:pt idx="131">
                  <c:v>744.75760000000002</c:v>
                </c:pt>
                <c:pt idx="132">
                  <c:v>195.584</c:v>
                </c:pt>
                <c:pt idx="133">
                  <c:v>528.49040000000002</c:v>
                </c:pt>
                <c:pt idx="134">
                  <c:v>297.79809999999998</c:v>
                </c:pt>
                <c:pt idx="135">
                  <c:v>1037.4000000000001</c:v>
                </c:pt>
                <c:pt idx="136">
                  <c:v>442.55549999999999</c:v>
                </c:pt>
                <c:pt idx="137">
                  <c:v>161</c:v>
                </c:pt>
                <c:pt idx="138">
                  <c:v>268</c:v>
                </c:pt>
                <c:pt idx="139">
                  <c:v>462</c:v>
                </c:pt>
                <c:pt idx="140">
                  <c:v>972.87540000000001</c:v>
                </c:pt>
                <c:pt idx="141">
                  <c:v>380.94420000000002</c:v>
                </c:pt>
                <c:pt idx="142">
                  <c:v>674.50490000000002</c:v>
                </c:pt>
                <c:pt idx="143">
                  <c:v>169.40529999999998</c:v>
                </c:pt>
                <c:pt idx="144">
                  <c:v>165.9639</c:v>
                </c:pt>
                <c:pt idx="145">
                  <c:v>1084.8040000000001</c:v>
                </c:pt>
                <c:pt idx="146">
                  <c:v>564.51440000000002</c:v>
                </c:pt>
                <c:pt idx="147">
                  <c:v>386.53340000000003</c:v>
                </c:pt>
                <c:pt idx="148">
                  <c:v>829.19110000000001</c:v>
                </c:pt>
                <c:pt idx="149">
                  <c:v>767.21659999999997</c:v>
                </c:pt>
                <c:pt idx="150">
                  <c:v>246.18520000000001</c:v>
                </c:pt>
                <c:pt idx="151">
                  <c:v>559.3175</c:v>
                </c:pt>
                <c:pt idx="152">
                  <c:v>597.52559999999994</c:v>
                </c:pt>
                <c:pt idx="153">
                  <c:v>108.8612</c:v>
                </c:pt>
                <c:pt idx="154">
                  <c:v>575.64440000000002</c:v>
                </c:pt>
                <c:pt idx="155">
                  <c:v>445.05420000000004</c:v>
                </c:pt>
                <c:pt idx="156">
                  <c:v>161.1251</c:v>
                </c:pt>
                <c:pt idx="157">
                  <c:v>1005.62</c:v>
                </c:pt>
                <c:pt idx="158">
                  <c:v>284.8612</c:v>
                </c:pt>
                <c:pt idx="159">
                  <c:v>855.53959999999995</c:v>
                </c:pt>
                <c:pt idx="160">
                  <c:v>2521.8429999999998</c:v>
                </c:pt>
                <c:pt idx="161">
                  <c:v>247.01859999999999</c:v>
                </c:pt>
                <c:pt idx="162">
                  <c:v>158.90100000000001</c:v>
                </c:pt>
                <c:pt idx="163">
                  <c:v>49.370620000000002</c:v>
                </c:pt>
                <c:pt idx="164">
                  <c:v>118.4162</c:v>
                </c:pt>
                <c:pt idx="165">
                  <c:v>108.84010000000001</c:v>
                </c:pt>
                <c:pt idx="166">
                  <c:v>507.96729999999997</c:v>
                </c:pt>
                <c:pt idx="167">
                  <c:v>769.52589999999998</c:v>
                </c:pt>
                <c:pt idx="168">
                  <c:v>622.1182</c:v>
                </c:pt>
                <c:pt idx="169">
                  <c:v>349.68650000000002</c:v>
                </c:pt>
                <c:pt idx="170">
                  <c:v>77.433920000000001</c:v>
                </c:pt>
                <c:pt idx="171">
                  <c:v>112.78410000000001</c:v>
                </c:pt>
                <c:pt idx="172">
                  <c:v>756.92449999999997</c:v>
                </c:pt>
                <c:pt idx="173">
                  <c:v>481.58850000000001</c:v>
                </c:pt>
                <c:pt idx="174">
                  <c:v>1327.6959999999999</c:v>
                </c:pt>
                <c:pt idx="175">
                  <c:v>167.32640000000001</c:v>
                </c:pt>
                <c:pt idx="176">
                  <c:v>119.3312</c:v>
                </c:pt>
                <c:pt idx="177">
                  <c:v>2336.5079999999998</c:v>
                </c:pt>
                <c:pt idx="178">
                  <c:v>1867.65</c:v>
                </c:pt>
                <c:pt idx="179">
                  <c:v>720.73699999999997</c:v>
                </c:pt>
                <c:pt idx="180">
                  <c:v>395.6157</c:v>
                </c:pt>
                <c:pt idx="181">
                  <c:v>452.89070000000004</c:v>
                </c:pt>
                <c:pt idx="182">
                  <c:v>448.36250000000001</c:v>
                </c:pt>
                <c:pt idx="183">
                  <c:v>235.0316</c:v>
                </c:pt>
                <c:pt idx="184">
                  <c:v>171.4915</c:v>
                </c:pt>
                <c:pt idx="185">
                  <c:v>200.68629999999999</c:v>
                </c:pt>
                <c:pt idx="186">
                  <c:v>347.20490000000001</c:v>
                </c:pt>
                <c:pt idx="187">
                  <c:v>51.048110000000001</c:v>
                </c:pt>
                <c:pt idx="188">
                  <c:v>39.381980000000006</c:v>
                </c:pt>
                <c:pt idx="189">
                  <c:v>63.715960000000003</c:v>
                </c:pt>
                <c:pt idx="190">
                  <c:v>59.696809999999999</c:v>
                </c:pt>
                <c:pt idx="191">
                  <c:v>66.071809999999999</c:v>
                </c:pt>
                <c:pt idx="192">
                  <c:v>238.84829999999999</c:v>
                </c:pt>
                <c:pt idx="193">
                  <c:v>20.08839</c:v>
                </c:pt>
                <c:pt idx="194">
                  <c:v>313.5641</c:v>
                </c:pt>
                <c:pt idx="195">
                  <c:v>487.3356</c:v>
                </c:pt>
                <c:pt idx="196">
                  <c:v>118.0514</c:v>
                </c:pt>
                <c:pt idx="197">
                  <c:v>217.28629999999998</c:v>
                </c:pt>
                <c:pt idx="198">
                  <c:v>159.8699</c:v>
                </c:pt>
                <c:pt idx="199">
                  <c:v>316.40959999999995</c:v>
                </c:pt>
                <c:pt idx="200">
                  <c:v>125.7317</c:v>
                </c:pt>
                <c:pt idx="201">
                  <c:v>42.726999999999997</c:v>
                </c:pt>
                <c:pt idx="202">
                  <c:v>57.06568</c:v>
                </c:pt>
                <c:pt idx="203">
                  <c:v>42.571899999999999</c:v>
                </c:pt>
                <c:pt idx="204">
                  <c:v>163.50960000000001</c:v>
                </c:pt>
                <c:pt idx="205">
                  <c:v>70.759129999999999</c:v>
                </c:pt>
                <c:pt idx="206">
                  <c:v>193.8879</c:v>
                </c:pt>
                <c:pt idx="207">
                  <c:v>52.488669999999999</c:v>
                </c:pt>
                <c:pt idx="208">
                  <c:v>329.65479999999997</c:v>
                </c:pt>
                <c:pt idx="209">
                  <c:v>32.984139999999996</c:v>
                </c:pt>
                <c:pt idx="210">
                  <c:v>114.72499999999999</c:v>
                </c:pt>
                <c:pt idx="211">
                  <c:v>392.34750000000003</c:v>
                </c:pt>
                <c:pt idx="212">
                  <c:v>223.61179999999999</c:v>
                </c:pt>
                <c:pt idx="213">
                  <c:v>462.52859999999998</c:v>
                </c:pt>
                <c:pt idx="214">
                  <c:v>16.44115</c:v>
                </c:pt>
                <c:pt idx="215">
                  <c:v>186.7689</c:v>
                </c:pt>
                <c:pt idx="216">
                  <c:v>33.759070000000001</c:v>
                </c:pt>
                <c:pt idx="217">
                  <c:v>60.340209999999999</c:v>
                </c:pt>
                <c:pt idx="218">
                  <c:v>42.152730000000005</c:v>
                </c:pt>
                <c:pt idx="219">
                  <c:v>70.859960000000001</c:v>
                </c:pt>
                <c:pt idx="220">
                  <c:v>112.02979999999999</c:v>
                </c:pt>
                <c:pt idx="221">
                  <c:v>541.37780000000009</c:v>
                </c:pt>
                <c:pt idx="222">
                  <c:v>198.66679999999999</c:v>
                </c:pt>
                <c:pt idx="223">
                  <c:v>322.82620000000003</c:v>
                </c:pt>
                <c:pt idx="224">
                  <c:v>486.81549999999999</c:v>
                </c:pt>
                <c:pt idx="225">
                  <c:v>127.5767</c:v>
                </c:pt>
                <c:pt idx="226">
                  <c:v>316.97280000000001</c:v>
                </c:pt>
                <c:pt idx="227">
                  <c:v>360.48109999999997</c:v>
                </c:pt>
                <c:pt idx="228">
                  <c:v>170.52629999999999</c:v>
                </c:pt>
                <c:pt idx="229">
                  <c:v>31.016500000000001</c:v>
                </c:pt>
                <c:pt idx="230">
                  <c:v>199.3698</c:v>
                </c:pt>
                <c:pt idx="231">
                  <c:v>57.805669999999999</c:v>
                </c:pt>
                <c:pt idx="232">
                  <c:v>153.02360000000002</c:v>
                </c:pt>
                <c:pt idx="233">
                  <c:v>37.665169999999996</c:v>
                </c:pt>
                <c:pt idx="234">
                  <c:v>131.5137</c:v>
                </c:pt>
                <c:pt idx="235">
                  <c:v>131.06889999999999</c:v>
                </c:pt>
                <c:pt idx="236">
                  <c:v>226.09029999999998</c:v>
                </c:pt>
                <c:pt idx="237">
                  <c:v>270.93920000000003</c:v>
                </c:pt>
                <c:pt idx="238">
                  <c:v>9.43</c:v>
                </c:pt>
                <c:pt idx="239">
                  <c:v>328.70650000000001</c:v>
                </c:pt>
                <c:pt idx="240">
                  <c:v>98.01643</c:v>
                </c:pt>
                <c:pt idx="241">
                  <c:v>166.30429999999998</c:v>
                </c:pt>
                <c:pt idx="242">
                  <c:v>142.31129999999999</c:v>
                </c:pt>
                <c:pt idx="243">
                  <c:v>16.807040000000001</c:v>
                </c:pt>
                <c:pt idx="244">
                  <c:v>362.59699999999998</c:v>
                </c:pt>
                <c:pt idx="245">
                  <c:v>87.681690000000003</c:v>
                </c:pt>
                <c:pt idx="246">
                  <c:v>163.54660000000001</c:v>
                </c:pt>
                <c:pt idx="247">
                  <c:v>240.12179999999998</c:v>
                </c:pt>
                <c:pt idx="248">
                  <c:v>613</c:v>
                </c:pt>
                <c:pt idx="249">
                  <c:v>67.796039999999991</c:v>
                </c:pt>
                <c:pt idx="250">
                  <c:v>338.86329999999998</c:v>
                </c:pt>
                <c:pt idx="251">
                  <c:v>205.26009999999999</c:v>
                </c:pt>
                <c:pt idx="252">
                  <c:v>87.646270000000001</c:v>
                </c:pt>
                <c:pt idx="253">
                  <c:v>69.369369999999989</c:v>
                </c:pt>
                <c:pt idx="254">
                  <c:v>139.80889999999999</c:v>
                </c:pt>
                <c:pt idx="255">
                  <c:v>56.480220000000003</c:v>
                </c:pt>
                <c:pt idx="256">
                  <c:v>45.087580000000003</c:v>
                </c:pt>
                <c:pt idx="257">
                  <c:v>406.9273</c:v>
                </c:pt>
                <c:pt idx="258">
                  <c:v>608.70530000000008</c:v>
                </c:pt>
                <c:pt idx="259">
                  <c:v>272.43040000000002</c:v>
                </c:pt>
                <c:pt idx="260">
                  <c:v>201.4359</c:v>
                </c:pt>
                <c:pt idx="261">
                  <c:v>89.871750000000006</c:v>
                </c:pt>
                <c:pt idx="262">
                  <c:v>178.11720000000003</c:v>
                </c:pt>
                <c:pt idx="263">
                  <c:v>117.21719999999999</c:v>
                </c:pt>
                <c:pt idx="264">
                  <c:v>43.770150000000001</c:v>
                </c:pt>
                <c:pt idx="265">
                  <c:v>17.134400000000003</c:v>
                </c:pt>
                <c:pt idx="266">
                  <c:v>124.8175</c:v>
                </c:pt>
                <c:pt idx="267">
                  <c:v>22.473400000000002</c:v>
                </c:pt>
                <c:pt idx="268">
                  <c:v>150.81379999999999</c:v>
                </c:pt>
                <c:pt idx="269">
                  <c:v>620.0748000000001</c:v>
                </c:pt>
                <c:pt idx="270">
                  <c:v>472.85300000000001</c:v>
                </c:pt>
                <c:pt idx="271">
                  <c:v>116.59610000000001</c:v>
                </c:pt>
                <c:pt idx="272">
                  <c:v>24.519130000000001</c:v>
                </c:pt>
                <c:pt idx="273">
                  <c:v>269.20459999999997</c:v>
                </c:pt>
                <c:pt idx="274">
                  <c:v>414.61930000000001</c:v>
                </c:pt>
                <c:pt idx="275">
                  <c:v>454.20549999999997</c:v>
                </c:pt>
                <c:pt idx="276">
                  <c:v>466.25099999999998</c:v>
                </c:pt>
                <c:pt idx="277">
                  <c:v>439.21440000000001</c:v>
                </c:pt>
                <c:pt idx="278">
                  <c:v>498.65379999999999</c:v>
                </c:pt>
                <c:pt idx="279">
                  <c:v>84.161299999999997</c:v>
                </c:pt>
                <c:pt idx="280">
                  <c:v>534.5924</c:v>
                </c:pt>
                <c:pt idx="281">
                  <c:v>509.85679999999996</c:v>
                </c:pt>
                <c:pt idx="282">
                  <c:v>931.03809999999999</c:v>
                </c:pt>
                <c:pt idx="283">
                  <c:v>1114.509</c:v>
                </c:pt>
                <c:pt idx="284">
                  <c:v>866.48739999999998</c:v>
                </c:pt>
                <c:pt idx="285">
                  <c:v>794.51760000000002</c:v>
                </c:pt>
                <c:pt idx="286">
                  <c:v>487.59859999999998</c:v>
                </c:pt>
                <c:pt idx="287">
                  <c:v>798.31140000000005</c:v>
                </c:pt>
                <c:pt idx="288">
                  <c:v>942.4873</c:v>
                </c:pt>
                <c:pt idx="289">
                  <c:v>371.70479999999998</c:v>
                </c:pt>
                <c:pt idx="290">
                  <c:v>446.60059999999999</c:v>
                </c:pt>
                <c:pt idx="291">
                  <c:v>166.32389999999998</c:v>
                </c:pt>
                <c:pt idx="292">
                  <c:v>249.6482</c:v>
                </c:pt>
                <c:pt idx="293">
                  <c:v>238.01329999999999</c:v>
                </c:pt>
                <c:pt idx="294">
                  <c:v>781.4683</c:v>
                </c:pt>
                <c:pt idx="295">
                  <c:v>1551.23</c:v>
                </c:pt>
                <c:pt idx="296">
                  <c:v>604.92330000000004</c:v>
                </c:pt>
                <c:pt idx="297">
                  <c:v>194.06460000000001</c:v>
                </c:pt>
                <c:pt idx="298">
                  <c:v>95.808539999999994</c:v>
                </c:pt>
                <c:pt idx="299">
                  <c:v>109.3306</c:v>
                </c:pt>
                <c:pt idx="300">
                  <c:v>219.55850000000001</c:v>
                </c:pt>
                <c:pt idx="301">
                  <c:v>541.34659999999997</c:v>
                </c:pt>
                <c:pt idx="302">
                  <c:v>259.55360000000002</c:v>
                </c:pt>
                <c:pt idx="303">
                  <c:v>524.13520000000005</c:v>
                </c:pt>
                <c:pt idx="304">
                  <c:v>413.99190000000004</c:v>
                </c:pt>
                <c:pt idx="305">
                  <c:v>545.57980000000009</c:v>
                </c:pt>
                <c:pt idx="306">
                  <c:v>231.8287</c:v>
                </c:pt>
                <c:pt idx="307">
                  <c:v>197.90429999999998</c:v>
                </c:pt>
                <c:pt idx="308">
                  <c:v>198.18779999999998</c:v>
                </c:pt>
                <c:pt idx="309">
                  <c:v>352.54059999999998</c:v>
                </c:pt>
                <c:pt idx="310">
                  <c:v>413.38079999999997</c:v>
                </c:pt>
                <c:pt idx="311">
                  <c:v>645.78210000000001</c:v>
                </c:pt>
                <c:pt idx="312">
                  <c:v>870.26830000000007</c:v>
                </c:pt>
                <c:pt idx="313">
                  <c:v>1160.1500000000001</c:v>
                </c:pt>
                <c:pt idx="314">
                  <c:v>586.32000000000005</c:v>
                </c:pt>
                <c:pt idx="315">
                  <c:v>1210.086</c:v>
                </c:pt>
                <c:pt idx="316">
                  <c:v>505.67140000000001</c:v>
                </c:pt>
                <c:pt idx="317">
                  <c:v>726.57190000000003</c:v>
                </c:pt>
                <c:pt idx="318">
                  <c:v>413.27840000000003</c:v>
                </c:pt>
                <c:pt idx="319">
                  <c:v>436.12220000000002</c:v>
                </c:pt>
                <c:pt idx="320">
                  <c:v>390.49369999999999</c:v>
                </c:pt>
                <c:pt idx="321">
                  <c:v>130.69460000000001</c:v>
                </c:pt>
                <c:pt idx="322">
                  <c:v>223.0565</c:v>
                </c:pt>
                <c:pt idx="323">
                  <c:v>268.79179999999997</c:v>
                </c:pt>
                <c:pt idx="324">
                  <c:v>899</c:v>
                </c:pt>
                <c:pt idx="325">
                  <c:v>609</c:v>
                </c:pt>
                <c:pt idx="326">
                  <c:v>1066.1579999999999</c:v>
                </c:pt>
                <c:pt idx="327">
                  <c:v>1022.11</c:v>
                </c:pt>
                <c:pt idx="328">
                  <c:v>899.57409999999993</c:v>
                </c:pt>
                <c:pt idx="329">
                  <c:v>453.18609999999995</c:v>
                </c:pt>
                <c:pt idx="330">
                  <c:v>465.98700000000002</c:v>
                </c:pt>
                <c:pt idx="331">
                  <c:v>438.04220000000004</c:v>
                </c:pt>
                <c:pt idx="332">
                  <c:v>551.5018</c:v>
                </c:pt>
                <c:pt idx="333">
                  <c:v>527.31780000000003</c:v>
                </c:pt>
                <c:pt idx="334">
                  <c:v>484.92270000000002</c:v>
                </c:pt>
                <c:pt idx="335">
                  <c:v>586.66499999999996</c:v>
                </c:pt>
                <c:pt idx="336">
                  <c:v>1092.808</c:v>
                </c:pt>
                <c:pt idx="337">
                  <c:v>990.00639999999999</c:v>
                </c:pt>
                <c:pt idx="338">
                  <c:v>932.12270000000001</c:v>
                </c:pt>
                <c:pt idx="339">
                  <c:v>665.61320000000001</c:v>
                </c:pt>
                <c:pt idx="340">
                  <c:v>1158.4390000000001</c:v>
                </c:pt>
                <c:pt idx="341">
                  <c:v>625.18130000000008</c:v>
                </c:pt>
                <c:pt idx="342">
                  <c:v>740.02710000000002</c:v>
                </c:pt>
                <c:pt idx="343">
                  <c:v>883.4556</c:v>
                </c:pt>
                <c:pt idx="344">
                  <c:v>748.20389999999998</c:v>
                </c:pt>
                <c:pt idx="345">
                  <c:v>737.3442</c:v>
                </c:pt>
                <c:pt idx="346">
                  <c:v>668.86890000000005</c:v>
                </c:pt>
                <c:pt idx="347">
                  <c:v>731.17939999999999</c:v>
                </c:pt>
                <c:pt idx="348">
                  <c:v>494.95059999999995</c:v>
                </c:pt>
                <c:pt idx="349">
                  <c:v>1416.0170000000001</c:v>
                </c:pt>
                <c:pt idx="350">
                  <c:v>490.46780000000001</c:v>
                </c:pt>
                <c:pt idx="351">
                  <c:v>395.1035</c:v>
                </c:pt>
                <c:pt idx="352">
                  <c:v>330.21969999999999</c:v>
                </c:pt>
                <c:pt idx="353">
                  <c:v>949.39480000000003</c:v>
                </c:pt>
                <c:pt idx="354">
                  <c:v>294.68940000000003</c:v>
                </c:pt>
                <c:pt idx="355">
                  <c:v>1533.471</c:v>
                </c:pt>
                <c:pt idx="356">
                  <c:v>810.10559999999998</c:v>
                </c:pt>
                <c:pt idx="357">
                  <c:v>383.23240000000004</c:v>
                </c:pt>
                <c:pt idx="358">
                  <c:v>130.78800000000001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8-49B0-A062-0128D97E6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ax val="3000"/>
          <c:min val="-15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>
                    <a:solidFill>
                      <a:sysClr val="windowText" lastClr="000000"/>
                    </a:solidFill>
                  </a:rPr>
                  <a:t>Tysiące</a:t>
                </a:r>
                <a:r>
                  <a:rPr lang="pl-PL" sz="1000" baseline="0">
                    <a:solidFill>
                      <a:sysClr val="windowText" lastClr="000000"/>
                    </a:solidFill>
                  </a:rPr>
                  <a:t> PLN</a:t>
                </a:r>
                <a:endParaRPr lang="pl-PL" sz="1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8796296296296296E-3"/>
              <c:y val="3.811226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średnia wartość transakcji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Analiza_Całość!$L$8</c:f>
              <c:strCache>
                <c:ptCount val="1"/>
                <c:pt idx="0">
                  <c:v>Średnia wartość [tys. PLN]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Analiza_Całość!$B$10:$B$369</c:f>
              <c:numCache>
                <c:formatCode>m/d/yyyy</c:formatCode>
                <c:ptCount val="360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</c:numCache>
            </c:numRef>
          </c:cat>
          <c:val>
            <c:numRef>
              <c:f>Analiza_Całość!$L$10:$L$369</c:f>
              <c:numCache>
                <c:formatCode>#\ ##0.0</c:formatCode>
                <c:ptCount val="360"/>
                <c:pt idx="1">
                  <c:v>7.0322999999999993</c:v>
                </c:pt>
                <c:pt idx="2">
                  <c:v>5.3875192857142853</c:v>
                </c:pt>
                <c:pt idx="3">
                  <c:v>4.136990833333333</c:v>
                </c:pt>
                <c:pt idx="4">
                  <c:v>5.744256</c:v>
                </c:pt>
                <c:pt idx="5">
                  <c:v>4.4197046666666671</c:v>
                </c:pt>
                <c:pt idx="6">
                  <c:v>9.6125066666666665</c:v>
                </c:pt>
                <c:pt idx="7">
                  <c:v>5.3005741935483863</c:v>
                </c:pt>
                <c:pt idx="8">
                  <c:v>4.7687821782178217</c:v>
                </c:pt>
                <c:pt idx="9">
                  <c:v>12.914866666666667</c:v>
                </c:pt>
                <c:pt idx="10">
                  <c:v>1.5167999999999999</c:v>
                </c:pt>
                <c:pt idx="11">
                  <c:v>11.631381818181818</c:v>
                </c:pt>
                <c:pt idx="12">
                  <c:v>4.495112105263158</c:v>
                </c:pt>
                <c:pt idx="13">
                  <c:v>5.1025162499999999</c:v>
                </c:pt>
                <c:pt idx="14">
                  <c:v>23.27920416666667</c:v>
                </c:pt>
                <c:pt idx="15">
                  <c:v>6.9115245283018867</c:v>
                </c:pt>
                <c:pt idx="16">
                  <c:v>12.415508196721312</c:v>
                </c:pt>
                <c:pt idx="17">
                  <c:v>2.2097990000000003</c:v>
                </c:pt>
                <c:pt idx="18">
                  <c:v>1.8858280000000001</c:v>
                </c:pt>
                <c:pt idx="19">
                  <c:v>20.249549999999999</c:v>
                </c:pt>
                <c:pt idx="20">
                  <c:v>4.2058161290322582</c:v>
                </c:pt>
                <c:pt idx="21">
                  <c:v>4.2940527272727271</c:v>
                </c:pt>
                <c:pt idx="22">
                  <c:v>8.4666894736842107</c:v>
                </c:pt>
                <c:pt idx="23">
                  <c:v>21.16675</c:v>
                </c:pt>
                <c:pt idx="24">
                  <c:v>2.5759857142857143</c:v>
                </c:pt>
                <c:pt idx="25">
                  <c:v>15.276982222222223</c:v>
                </c:pt>
                <c:pt idx="26">
                  <c:v>4.5866514285714288</c:v>
                </c:pt>
                <c:pt idx="27">
                  <c:v>3.4771882352941175</c:v>
                </c:pt>
                <c:pt idx="28">
                  <c:v>4.7850391304347824</c:v>
                </c:pt>
                <c:pt idx="29">
                  <c:v>9.5822149999999997</c:v>
                </c:pt>
                <c:pt idx="30">
                  <c:v>5.4596374999999995</c:v>
                </c:pt>
                <c:pt idx="31">
                  <c:v>11.72714705882353</c:v>
                </c:pt>
                <c:pt idx="32">
                  <c:v>2.5761224137931036</c:v>
                </c:pt>
                <c:pt idx="33">
                  <c:v>6.1632379999999998</c:v>
                </c:pt>
                <c:pt idx="34">
                  <c:v>13.77173076923077</c:v>
                </c:pt>
                <c:pt idx="35">
                  <c:v>5.7239166666666668</c:v>
                </c:pt>
                <c:pt idx="36">
                  <c:v>7.354477419354839</c:v>
                </c:pt>
                <c:pt idx="37">
                  <c:v>12.948744</c:v>
                </c:pt>
                <c:pt idx="38">
                  <c:v>12.22130625</c:v>
                </c:pt>
                <c:pt idx="39">
                  <c:v>13.722379310344827</c:v>
                </c:pt>
                <c:pt idx="40">
                  <c:v>10.435777777777778</c:v>
                </c:pt>
                <c:pt idx="41">
                  <c:v>6.1715012500000004</c:v>
                </c:pt>
                <c:pt idx="42">
                  <c:v>2.8337403846153846</c:v>
                </c:pt>
                <c:pt idx="43">
                  <c:v>11.468029230769231</c:v>
                </c:pt>
                <c:pt idx="44">
                  <c:v>8.8742441176470575</c:v>
                </c:pt>
                <c:pt idx="45">
                  <c:v>4.9984717391304354</c:v>
                </c:pt>
                <c:pt idx="46">
                  <c:v>9.9889312500000003</c:v>
                </c:pt>
                <c:pt idx="47">
                  <c:v>8.2072428571428571</c:v>
                </c:pt>
                <c:pt idx="48">
                  <c:v>3.6886135135135136</c:v>
                </c:pt>
                <c:pt idx="49">
                  <c:v>5.0394878048780489</c:v>
                </c:pt>
                <c:pt idx="50">
                  <c:v>5.299134545454546</c:v>
                </c:pt>
                <c:pt idx="51">
                  <c:v>7.3299859649122814</c:v>
                </c:pt>
                <c:pt idx="52">
                  <c:v>18.80930158730159</c:v>
                </c:pt>
                <c:pt idx="53">
                  <c:v>18.635666666666665</c:v>
                </c:pt>
                <c:pt idx="54">
                  <c:v>5.3397356435643566</c:v>
                </c:pt>
                <c:pt idx="55">
                  <c:v>4.4973020833333335</c:v>
                </c:pt>
                <c:pt idx="56">
                  <c:v>8.9427595505617976</c:v>
                </c:pt>
                <c:pt idx="57">
                  <c:v>11.551099290780142</c:v>
                </c:pt>
                <c:pt idx="58">
                  <c:v>5.5478338461538463</c:v>
                </c:pt>
                <c:pt idx="59">
                  <c:v>6.3717753246753253</c:v>
                </c:pt>
                <c:pt idx="60">
                  <c:v>8.672625</c:v>
                </c:pt>
                <c:pt idx="61">
                  <c:v>6.0877037383177575</c:v>
                </c:pt>
                <c:pt idx="62">
                  <c:v>4.3201162790697669</c:v>
                </c:pt>
                <c:pt idx="63">
                  <c:v>4.8654405228758177</c:v>
                </c:pt>
                <c:pt idx="64">
                  <c:v>7.000350000000001</c:v>
                </c:pt>
                <c:pt idx="65">
                  <c:v>2.957214285714286</c:v>
                </c:pt>
                <c:pt idx="66">
                  <c:v>15.245604347826088</c:v>
                </c:pt>
                <c:pt idx="67">
                  <c:v>4.8668412698412693</c:v>
                </c:pt>
                <c:pt idx="68">
                  <c:v>10.251826923076923</c:v>
                </c:pt>
                <c:pt idx="69">
                  <c:v>4.9459777777777774</c:v>
                </c:pt>
                <c:pt idx="70">
                  <c:v>5.6487531914893614</c:v>
                </c:pt>
                <c:pt idx="71">
                  <c:v>3.3961642105263152</c:v>
                </c:pt>
                <c:pt idx="72">
                  <c:v>4.6256479166666669</c:v>
                </c:pt>
                <c:pt idx="73">
                  <c:v>4.9248500000000002</c:v>
                </c:pt>
                <c:pt idx="74">
                  <c:v>5.4494295454545458</c:v>
                </c:pt>
                <c:pt idx="75">
                  <c:v>7.2344269230769234</c:v>
                </c:pt>
                <c:pt idx="76">
                  <c:v>6.055071428571428</c:v>
                </c:pt>
                <c:pt idx="77">
                  <c:v>4.4521433333333329</c:v>
                </c:pt>
                <c:pt idx="78">
                  <c:v>10.500264583333333</c:v>
                </c:pt>
                <c:pt idx="79">
                  <c:v>5.2455116666666672</c:v>
                </c:pt>
                <c:pt idx="80">
                  <c:v>7.3985484536082469</c:v>
                </c:pt>
                <c:pt idx="81">
                  <c:v>3.6094922222222223</c:v>
                </c:pt>
                <c:pt idx="82">
                  <c:v>15.953649999999998</c:v>
                </c:pt>
                <c:pt idx="83">
                  <c:v>4.3857416666666671</c:v>
                </c:pt>
                <c:pt idx="84">
                  <c:v>6.3690141025641021</c:v>
                </c:pt>
                <c:pt idx="85">
                  <c:v>4.7915569892473115</c:v>
                </c:pt>
                <c:pt idx="86">
                  <c:v>4.2374522522522522</c:v>
                </c:pt>
                <c:pt idx="87">
                  <c:v>4.7664063380281689</c:v>
                </c:pt>
                <c:pt idx="88">
                  <c:v>6.9101697368421053</c:v>
                </c:pt>
                <c:pt idx="89">
                  <c:v>5.0725636363636362</c:v>
                </c:pt>
                <c:pt idx="90">
                  <c:v>8.510642857142857</c:v>
                </c:pt>
                <c:pt idx="91">
                  <c:v>2.5311826086956519</c:v>
                </c:pt>
                <c:pt idx="92">
                  <c:v>20.698130434782609</c:v>
                </c:pt>
                <c:pt idx="93">
                  <c:v>3.2877641666666668</c:v>
                </c:pt>
                <c:pt idx="94">
                  <c:v>12.87353888888889</c:v>
                </c:pt>
                <c:pt idx="95">
                  <c:v>5.1227931034482763</c:v>
                </c:pt>
                <c:pt idx="96">
                  <c:v>5.0431999999999997</c:v>
                </c:pt>
                <c:pt idx="97">
                  <c:v>18.475909090909092</c:v>
                </c:pt>
                <c:pt idx="98">
                  <c:v>13.399404761904762</c:v>
                </c:pt>
                <c:pt idx="99">
                  <c:v>16.122267567567569</c:v>
                </c:pt>
                <c:pt idx="100">
                  <c:v>19.532354901960783</c:v>
                </c:pt>
                <c:pt idx="101">
                  <c:v>19.391649999999998</c:v>
                </c:pt>
                <c:pt idx="102">
                  <c:v>22.218444444444444</c:v>
                </c:pt>
                <c:pt idx="103">
                  <c:v>11.546161538461538</c:v>
                </c:pt>
                <c:pt idx="104">
                  <c:v>16.704045000000001</c:v>
                </c:pt>
                <c:pt idx="105">
                  <c:v>6.8200317647058819</c:v>
                </c:pt>
                <c:pt idx="106">
                  <c:v>10.522069047619048</c:v>
                </c:pt>
                <c:pt idx="107">
                  <c:v>8.5980450980392149</c:v>
                </c:pt>
                <c:pt idx="108">
                  <c:v>20.951000000000001</c:v>
                </c:pt>
                <c:pt idx="109">
                  <c:v>23.502978260869565</c:v>
                </c:pt>
                <c:pt idx="110">
                  <c:v>10.621521052631579</c:v>
                </c:pt>
                <c:pt idx="111">
                  <c:v>20.823025531914894</c:v>
                </c:pt>
                <c:pt idx="112">
                  <c:v>19.115655555555556</c:v>
                </c:pt>
                <c:pt idx="113">
                  <c:v>17.153902439024389</c:v>
                </c:pt>
                <c:pt idx="114">
                  <c:v>16.320645652173912</c:v>
                </c:pt>
                <c:pt idx="115">
                  <c:v>8.5085037037037043</c:v>
                </c:pt>
                <c:pt idx="116">
                  <c:v>5.1589552631578952</c:v>
                </c:pt>
                <c:pt idx="117">
                  <c:v>17.790223999999998</c:v>
                </c:pt>
                <c:pt idx="118">
                  <c:v>12.889978260869565</c:v>
                </c:pt>
                <c:pt idx="119">
                  <c:v>15.549626315789475</c:v>
                </c:pt>
                <c:pt idx="120">
                  <c:v>4.6080955000000001</c:v>
                </c:pt>
                <c:pt idx="121">
                  <c:v>5.5353956521739134</c:v>
                </c:pt>
                <c:pt idx="122">
                  <c:v>4.5770314285714289</c:v>
                </c:pt>
                <c:pt idx="123">
                  <c:v>5.1596599999999997</c:v>
                </c:pt>
                <c:pt idx="124">
                  <c:v>7.4971205882352949</c:v>
                </c:pt>
                <c:pt idx="125">
                  <c:v>5.2198593750000004</c:v>
                </c:pt>
                <c:pt idx="126">
                  <c:v>4.4997833333333332</c:v>
                </c:pt>
                <c:pt idx="127">
                  <c:v>4.8151619047619043</c:v>
                </c:pt>
                <c:pt idx="128">
                  <c:v>6.2828591836734695</c:v>
                </c:pt>
                <c:pt idx="129">
                  <c:v>4.2327033898305082</c:v>
                </c:pt>
                <c:pt idx="130">
                  <c:v>4.2149945454545454</c:v>
                </c:pt>
                <c:pt idx="131">
                  <c:v>9.6721766233766235</c:v>
                </c:pt>
                <c:pt idx="132">
                  <c:v>3.3149830508474576</c:v>
                </c:pt>
                <c:pt idx="133">
                  <c:v>7.7719176470588236</c:v>
                </c:pt>
                <c:pt idx="134">
                  <c:v>5.6188320754716976</c:v>
                </c:pt>
                <c:pt idx="135">
                  <c:v>9.6953271028037395</c:v>
                </c:pt>
                <c:pt idx="136">
                  <c:v>15.805553571428572</c:v>
                </c:pt>
                <c:pt idx="137">
                  <c:v>3.8333333333333335</c:v>
                </c:pt>
                <c:pt idx="138">
                  <c:v>7.882352941176471</c:v>
                </c:pt>
                <c:pt idx="139">
                  <c:v>8.25</c:v>
                </c:pt>
                <c:pt idx="140">
                  <c:v>13.327060273972602</c:v>
                </c:pt>
                <c:pt idx="141">
                  <c:v>5.7718818181818188</c:v>
                </c:pt>
                <c:pt idx="142">
                  <c:v>12.726507547169811</c:v>
                </c:pt>
                <c:pt idx="143">
                  <c:v>4.1318365853658534</c:v>
                </c:pt>
                <c:pt idx="144">
                  <c:v>3.8596255813953486</c:v>
                </c:pt>
                <c:pt idx="145">
                  <c:v>16.19110447761194</c:v>
                </c:pt>
                <c:pt idx="146">
                  <c:v>9.5680406779661027</c:v>
                </c:pt>
                <c:pt idx="147">
                  <c:v>5.8565666666666667</c:v>
                </c:pt>
                <c:pt idx="148">
                  <c:v>13.161763492063493</c:v>
                </c:pt>
                <c:pt idx="149">
                  <c:v>5.3278930555555553</c:v>
                </c:pt>
                <c:pt idx="150">
                  <c:v>7.9414580645161292</c:v>
                </c:pt>
                <c:pt idx="151">
                  <c:v>8.6048846153846146</c:v>
                </c:pt>
                <c:pt idx="152">
                  <c:v>9.9587599999999998</c:v>
                </c:pt>
                <c:pt idx="153">
                  <c:v>3.8878999999999997</c:v>
                </c:pt>
                <c:pt idx="154">
                  <c:v>17.443769696969696</c:v>
                </c:pt>
                <c:pt idx="155">
                  <c:v>5.2359317647058825</c:v>
                </c:pt>
                <c:pt idx="156">
                  <c:v>5.3708366666666665</c:v>
                </c:pt>
                <c:pt idx="157">
                  <c:v>13.408266666666666</c:v>
                </c:pt>
                <c:pt idx="158">
                  <c:v>7.3041333333333336</c:v>
                </c:pt>
                <c:pt idx="159">
                  <c:v>13.799025806451612</c:v>
                </c:pt>
                <c:pt idx="160">
                  <c:v>47.581943396226414</c:v>
                </c:pt>
                <c:pt idx="161">
                  <c:v>10.292441666666667</c:v>
                </c:pt>
                <c:pt idx="162">
                  <c:v>4.294621621621622</c:v>
                </c:pt>
                <c:pt idx="163">
                  <c:v>2.5984536842105266</c:v>
                </c:pt>
                <c:pt idx="164">
                  <c:v>4.2291499999999997</c:v>
                </c:pt>
                <c:pt idx="165">
                  <c:v>6.4023588235294122</c:v>
                </c:pt>
                <c:pt idx="166">
                  <c:v>28.220405555555555</c:v>
                </c:pt>
                <c:pt idx="167">
                  <c:v>34.978450000000002</c:v>
                </c:pt>
                <c:pt idx="168">
                  <c:v>19.44119375</c:v>
                </c:pt>
                <c:pt idx="169">
                  <c:v>7.6018804347826094</c:v>
                </c:pt>
                <c:pt idx="170">
                  <c:v>2.7654971428571429</c:v>
                </c:pt>
                <c:pt idx="171">
                  <c:v>5.3706714285714288</c:v>
                </c:pt>
                <c:pt idx="172">
                  <c:v>19.919065789473684</c:v>
                </c:pt>
                <c:pt idx="173">
                  <c:v>15.049640625</c:v>
                </c:pt>
                <c:pt idx="174">
                  <c:v>26.033254901960781</c:v>
                </c:pt>
                <c:pt idx="175">
                  <c:v>5.5775466666666667</c:v>
                </c:pt>
                <c:pt idx="176">
                  <c:v>5.1883130434782609</c:v>
                </c:pt>
                <c:pt idx="177">
                  <c:v>29.955230769230766</c:v>
                </c:pt>
                <c:pt idx="178">
                  <c:v>12.049354838709679</c:v>
                </c:pt>
                <c:pt idx="179">
                  <c:v>14.708918367346937</c:v>
                </c:pt>
                <c:pt idx="180">
                  <c:v>8.6003413043478254</c:v>
                </c:pt>
                <c:pt idx="181">
                  <c:v>10.064237777777779</c:v>
                </c:pt>
                <c:pt idx="182">
                  <c:v>7.8660087719298248</c:v>
                </c:pt>
                <c:pt idx="183">
                  <c:v>4.5198384615384617</c:v>
                </c:pt>
                <c:pt idx="184">
                  <c:v>2.4853840579710145</c:v>
                </c:pt>
                <c:pt idx="185">
                  <c:v>5.1458025641025635</c:v>
                </c:pt>
                <c:pt idx="186">
                  <c:v>2.9931456896551727</c:v>
                </c:pt>
                <c:pt idx="187">
                  <c:v>2.2194830434782609</c:v>
                </c:pt>
                <c:pt idx="188">
                  <c:v>2.4613737500000004</c:v>
                </c:pt>
                <c:pt idx="189">
                  <c:v>6.3715960000000003</c:v>
                </c:pt>
                <c:pt idx="190">
                  <c:v>3.731050625</c:v>
                </c:pt>
                <c:pt idx="191">
                  <c:v>3.0032640909090911</c:v>
                </c:pt>
                <c:pt idx="192">
                  <c:v>10.856740909090909</c:v>
                </c:pt>
                <c:pt idx="193">
                  <c:v>1.5452607692307692</c:v>
                </c:pt>
                <c:pt idx="194">
                  <c:v>8.4747054054054054</c:v>
                </c:pt>
                <c:pt idx="195">
                  <c:v>3.8372881889763781</c:v>
                </c:pt>
                <c:pt idx="196">
                  <c:v>5.132669565217391</c:v>
                </c:pt>
                <c:pt idx="197">
                  <c:v>3.0178652777777777</c:v>
                </c:pt>
                <c:pt idx="198">
                  <c:v>3.1973980000000002</c:v>
                </c:pt>
                <c:pt idx="199">
                  <c:v>4.4564732394366189</c:v>
                </c:pt>
                <c:pt idx="200">
                  <c:v>4.490417857142857</c:v>
                </c:pt>
                <c:pt idx="201">
                  <c:v>3.5605833333333332</c:v>
                </c:pt>
                <c:pt idx="202">
                  <c:v>3.1703155555555558</c:v>
                </c:pt>
                <c:pt idx="203">
                  <c:v>3.8701727272727271</c:v>
                </c:pt>
                <c:pt idx="204">
                  <c:v>5.6382620689655178</c:v>
                </c:pt>
                <c:pt idx="205">
                  <c:v>2.6207085185185184</c:v>
                </c:pt>
                <c:pt idx="206">
                  <c:v>17.626172727272728</c:v>
                </c:pt>
                <c:pt idx="207">
                  <c:v>5.8320744444444443</c:v>
                </c:pt>
                <c:pt idx="208">
                  <c:v>7.4921545454545448</c:v>
                </c:pt>
                <c:pt idx="209">
                  <c:v>1.9402435294117646</c:v>
                </c:pt>
                <c:pt idx="210">
                  <c:v>2.5494444444444442</c:v>
                </c:pt>
                <c:pt idx="211">
                  <c:v>14.012410714285716</c:v>
                </c:pt>
                <c:pt idx="212">
                  <c:v>9.7222521739130432</c:v>
                </c:pt>
                <c:pt idx="213">
                  <c:v>7.9746310344827585</c:v>
                </c:pt>
                <c:pt idx="214">
                  <c:v>1.3700958333333333</c:v>
                </c:pt>
                <c:pt idx="215">
                  <c:v>9.3384450000000001</c:v>
                </c:pt>
                <c:pt idx="216">
                  <c:v>1.7767931578947369</c:v>
                </c:pt>
                <c:pt idx="217">
                  <c:v>2.3207773076923077</c:v>
                </c:pt>
                <c:pt idx="218">
                  <c:v>2.1076365000000004</c:v>
                </c:pt>
                <c:pt idx="219">
                  <c:v>7.8733288888888886</c:v>
                </c:pt>
                <c:pt idx="220">
                  <c:v>5.6014900000000001</c:v>
                </c:pt>
                <c:pt idx="221">
                  <c:v>18.04592666666667</c:v>
                </c:pt>
                <c:pt idx="222">
                  <c:v>3.748430188679245</c:v>
                </c:pt>
                <c:pt idx="223">
                  <c:v>29.347836363636365</c:v>
                </c:pt>
                <c:pt idx="224">
                  <c:v>15.703725806451612</c:v>
                </c:pt>
                <c:pt idx="225">
                  <c:v>7.9735437500000002</c:v>
                </c:pt>
                <c:pt idx="226">
                  <c:v>14.407854545454546</c:v>
                </c:pt>
                <c:pt idx="227">
                  <c:v>7.5100229166666663</c:v>
                </c:pt>
                <c:pt idx="228">
                  <c:v>4.7368416666666668</c:v>
                </c:pt>
                <c:pt idx="229">
                  <c:v>6.2033000000000005</c:v>
                </c:pt>
                <c:pt idx="230">
                  <c:v>16.614149999999999</c:v>
                </c:pt>
                <c:pt idx="231">
                  <c:v>5.2550609090909086</c:v>
                </c:pt>
                <c:pt idx="232">
                  <c:v>10.930257142857144</c:v>
                </c:pt>
                <c:pt idx="233">
                  <c:v>3.7665169999999994</c:v>
                </c:pt>
                <c:pt idx="234">
                  <c:v>14.612633333333333</c:v>
                </c:pt>
                <c:pt idx="235">
                  <c:v>6.2413761904761902</c:v>
                </c:pt>
                <c:pt idx="236">
                  <c:v>17.391561538461538</c:v>
                </c:pt>
                <c:pt idx="237">
                  <c:v>19.352800000000002</c:v>
                </c:pt>
                <c:pt idx="238">
                  <c:v>1.5716666666666665</c:v>
                </c:pt>
                <c:pt idx="239">
                  <c:v>20.54415625</c:v>
                </c:pt>
                <c:pt idx="240">
                  <c:v>5.4453572222222224</c:v>
                </c:pt>
                <c:pt idx="241">
                  <c:v>10.394018749999999</c:v>
                </c:pt>
                <c:pt idx="242">
                  <c:v>4.1856264705882351</c:v>
                </c:pt>
                <c:pt idx="243">
                  <c:v>2.8011733333333333</c:v>
                </c:pt>
                <c:pt idx="244">
                  <c:v>17.266523809523807</c:v>
                </c:pt>
                <c:pt idx="245">
                  <c:v>4.3840845000000002</c:v>
                </c:pt>
                <c:pt idx="246">
                  <c:v>9.0859222222222229</c:v>
                </c:pt>
                <c:pt idx="247">
                  <c:v>11.434371428571428</c:v>
                </c:pt>
                <c:pt idx="248">
                  <c:v>22.703703703703702</c:v>
                </c:pt>
                <c:pt idx="249">
                  <c:v>2.6075399999999997</c:v>
                </c:pt>
                <c:pt idx="250">
                  <c:v>4.4008220779220775</c:v>
                </c:pt>
                <c:pt idx="251">
                  <c:v>14.661435714285714</c:v>
                </c:pt>
                <c:pt idx="252">
                  <c:v>5.1556629411764705</c:v>
                </c:pt>
                <c:pt idx="253">
                  <c:v>3.8538538888888882</c:v>
                </c:pt>
                <c:pt idx="254">
                  <c:v>5.1781074074074072</c:v>
                </c:pt>
                <c:pt idx="255">
                  <c:v>4.3446323076923079</c:v>
                </c:pt>
                <c:pt idx="256">
                  <c:v>3.2205414285714289</c:v>
                </c:pt>
                <c:pt idx="257">
                  <c:v>6.2604199999999999</c:v>
                </c:pt>
                <c:pt idx="258">
                  <c:v>13.232723913043481</c:v>
                </c:pt>
                <c:pt idx="259">
                  <c:v>20.956184615384618</c:v>
                </c:pt>
                <c:pt idx="260">
                  <c:v>20.14359</c:v>
                </c:pt>
                <c:pt idx="261">
                  <c:v>3.9074673913043481</c:v>
                </c:pt>
                <c:pt idx="262">
                  <c:v>3.7897276595744684</c:v>
                </c:pt>
                <c:pt idx="263">
                  <c:v>6.1693263157894735</c:v>
                </c:pt>
                <c:pt idx="264">
                  <c:v>2.4316750000000003</c:v>
                </c:pt>
                <c:pt idx="265">
                  <c:v>2.4477714285714289</c:v>
                </c:pt>
                <c:pt idx="266">
                  <c:v>4.1605833333333333</c:v>
                </c:pt>
                <c:pt idx="267">
                  <c:v>2.043036363636364</c:v>
                </c:pt>
                <c:pt idx="268">
                  <c:v>4.8649612903225803</c:v>
                </c:pt>
                <c:pt idx="269">
                  <c:v>32.635515789473686</c:v>
                </c:pt>
                <c:pt idx="270">
                  <c:v>11.821325</c:v>
                </c:pt>
                <c:pt idx="271">
                  <c:v>3.068318421052632</c:v>
                </c:pt>
                <c:pt idx="272">
                  <c:v>1.886086923076923</c:v>
                </c:pt>
                <c:pt idx="273">
                  <c:v>8.9734866666666662</c:v>
                </c:pt>
                <c:pt idx="274">
                  <c:v>8.8216872340425532</c:v>
                </c:pt>
                <c:pt idx="275">
                  <c:v>10.322852272727273</c:v>
                </c:pt>
                <c:pt idx="276">
                  <c:v>7.1730923076923077</c:v>
                </c:pt>
                <c:pt idx="277">
                  <c:v>8.6120470588235296</c:v>
                </c:pt>
                <c:pt idx="278">
                  <c:v>20.777241666666665</c:v>
                </c:pt>
                <c:pt idx="279">
                  <c:v>5.2600812499999998</c:v>
                </c:pt>
                <c:pt idx="280">
                  <c:v>15.723305882352941</c:v>
                </c:pt>
                <c:pt idx="281">
                  <c:v>7.7251030303030301</c:v>
                </c:pt>
                <c:pt idx="282">
                  <c:v>12.581595945945946</c:v>
                </c:pt>
                <c:pt idx="283">
                  <c:v>12.664875</c:v>
                </c:pt>
                <c:pt idx="284">
                  <c:v>6.8768841269841268</c:v>
                </c:pt>
                <c:pt idx="285">
                  <c:v>17.272121739130434</c:v>
                </c:pt>
                <c:pt idx="286">
                  <c:v>10.158304166666666</c:v>
                </c:pt>
                <c:pt idx="287">
                  <c:v>8.4032778947368421</c:v>
                </c:pt>
                <c:pt idx="288">
                  <c:v>7.7891512396694216</c:v>
                </c:pt>
                <c:pt idx="289">
                  <c:v>7.9086127659574466</c:v>
                </c:pt>
                <c:pt idx="290">
                  <c:v>7.443343333333333</c:v>
                </c:pt>
                <c:pt idx="291">
                  <c:v>3.867997674418604</c:v>
                </c:pt>
                <c:pt idx="292">
                  <c:v>2.6005020833333332</c:v>
                </c:pt>
                <c:pt idx="293">
                  <c:v>7.6778483870967742</c:v>
                </c:pt>
                <c:pt idx="294">
                  <c:v>8.5875637362637356</c:v>
                </c:pt>
                <c:pt idx="295">
                  <c:v>10.13875816993464</c:v>
                </c:pt>
                <c:pt idx="296">
                  <c:v>7.2014678571428572</c:v>
                </c:pt>
                <c:pt idx="297">
                  <c:v>11.415564705882353</c:v>
                </c:pt>
                <c:pt idx="298">
                  <c:v>4.7904269999999993</c:v>
                </c:pt>
                <c:pt idx="299">
                  <c:v>5.4665300000000006</c:v>
                </c:pt>
                <c:pt idx="300">
                  <c:v>7.3186166666666672</c:v>
                </c:pt>
                <c:pt idx="301">
                  <c:v>8.3284092307692301</c:v>
                </c:pt>
                <c:pt idx="302">
                  <c:v>4.2549770491803285</c:v>
                </c:pt>
                <c:pt idx="303">
                  <c:v>12.18919069767442</c:v>
                </c:pt>
                <c:pt idx="304">
                  <c:v>4.9284750000000006</c:v>
                </c:pt>
                <c:pt idx="305">
                  <c:v>13.989225641025643</c:v>
                </c:pt>
                <c:pt idx="306">
                  <c:v>4.9325255319148935</c:v>
                </c:pt>
                <c:pt idx="307">
                  <c:v>5.8207147058823523</c:v>
                </c:pt>
                <c:pt idx="308">
                  <c:v>6.3931548387096768</c:v>
                </c:pt>
                <c:pt idx="309">
                  <c:v>7.344595833333333</c:v>
                </c:pt>
                <c:pt idx="310">
                  <c:v>8.436342857142856</c:v>
                </c:pt>
                <c:pt idx="311">
                  <c:v>13.453793750000001</c:v>
                </c:pt>
                <c:pt idx="312">
                  <c:v>10.485160240963856</c:v>
                </c:pt>
                <c:pt idx="313">
                  <c:v>16.813768115942029</c:v>
                </c:pt>
                <c:pt idx="314">
                  <c:v>9.1612500000000008</c:v>
                </c:pt>
                <c:pt idx="315">
                  <c:v>23.727176470588237</c:v>
                </c:pt>
                <c:pt idx="316">
                  <c:v>9.1940254545454554</c:v>
                </c:pt>
                <c:pt idx="317">
                  <c:v>15.795041304347826</c:v>
                </c:pt>
                <c:pt idx="318">
                  <c:v>8.265568</c:v>
                </c:pt>
                <c:pt idx="319">
                  <c:v>7.9294945454545456</c:v>
                </c:pt>
                <c:pt idx="320">
                  <c:v>3.0747535433070867</c:v>
                </c:pt>
                <c:pt idx="321">
                  <c:v>3.1117761904761907</c:v>
                </c:pt>
                <c:pt idx="322">
                  <c:v>5.7193974358974362</c:v>
                </c:pt>
                <c:pt idx="323">
                  <c:v>6.1089045454545445</c:v>
                </c:pt>
                <c:pt idx="324">
                  <c:v>6.9689922480620154</c:v>
                </c:pt>
                <c:pt idx="325">
                  <c:v>6.1515151515151514</c:v>
                </c:pt>
                <c:pt idx="326">
                  <c:v>15.016309859154928</c:v>
                </c:pt>
                <c:pt idx="327">
                  <c:v>8.6619491525423733</c:v>
                </c:pt>
                <c:pt idx="328">
                  <c:v>7.0832606299212593</c:v>
                </c:pt>
                <c:pt idx="329">
                  <c:v>6.3829028169014075</c:v>
                </c:pt>
                <c:pt idx="330">
                  <c:v>8.0342586206896556</c:v>
                </c:pt>
                <c:pt idx="331">
                  <c:v>7.6849508771929829</c:v>
                </c:pt>
                <c:pt idx="332">
                  <c:v>8.3560878787878785</c:v>
                </c:pt>
                <c:pt idx="333">
                  <c:v>9.9493924528301889</c:v>
                </c:pt>
                <c:pt idx="334">
                  <c:v>10.102556250000001</c:v>
                </c:pt>
                <c:pt idx="335">
                  <c:v>10.864166666666666</c:v>
                </c:pt>
                <c:pt idx="336">
                  <c:v>13.009619047619047</c:v>
                </c:pt>
                <c:pt idx="337">
                  <c:v>6.556333774834437</c:v>
                </c:pt>
                <c:pt idx="338">
                  <c:v>9.7096114583333328</c:v>
                </c:pt>
                <c:pt idx="339">
                  <c:v>4.5279809523809522</c:v>
                </c:pt>
                <c:pt idx="340">
                  <c:v>7.9345136986301377</c:v>
                </c:pt>
                <c:pt idx="341">
                  <c:v>7.1043329545454554</c:v>
                </c:pt>
                <c:pt idx="342">
                  <c:v>7.7086156250000002</c:v>
                </c:pt>
                <c:pt idx="343">
                  <c:v>7.5509025641025644</c:v>
                </c:pt>
                <c:pt idx="344">
                  <c:v>4.9223940789473684</c:v>
                </c:pt>
                <c:pt idx="345">
                  <c:v>4.8830741721854301</c:v>
                </c:pt>
                <c:pt idx="346">
                  <c:v>4.4591260000000004</c:v>
                </c:pt>
                <c:pt idx="347">
                  <c:v>5.4161437037037032</c:v>
                </c:pt>
                <c:pt idx="348">
                  <c:v>4.0905008264462808</c:v>
                </c:pt>
                <c:pt idx="349">
                  <c:v>6.6793254716981139</c:v>
                </c:pt>
                <c:pt idx="350">
                  <c:v>4.9542202020202017</c:v>
                </c:pt>
                <c:pt idx="351">
                  <c:v>4.9387937500000003</c:v>
                </c:pt>
                <c:pt idx="352">
                  <c:v>6.2305603773584908</c:v>
                </c:pt>
                <c:pt idx="353">
                  <c:v>10.319508695652175</c:v>
                </c:pt>
                <c:pt idx="354">
                  <c:v>4.6045218750000005</c:v>
                </c:pt>
                <c:pt idx="355">
                  <c:v>10.088625</c:v>
                </c:pt>
                <c:pt idx="356">
                  <c:v>11.09733698630137</c:v>
                </c:pt>
                <c:pt idx="357">
                  <c:v>5.2497589041095898</c:v>
                </c:pt>
                <c:pt idx="358">
                  <c:v>2.3779636363636367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6-452E-ADDB-526D35704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>
                    <a:solidFill>
                      <a:sysClr val="windowText" lastClr="000000"/>
                    </a:solidFill>
                  </a:rPr>
                  <a:t>Tysiące</a:t>
                </a:r>
                <a:r>
                  <a:rPr lang="pl-PL" sz="1000" baseline="0">
                    <a:solidFill>
                      <a:sysClr val="windowText" lastClr="000000"/>
                    </a:solidFill>
                  </a:rPr>
                  <a:t> PLN</a:t>
                </a:r>
                <a:endParaRPr lang="pl-PL" sz="1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8796296296296296E-3"/>
              <c:y val="3.811226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800" b="1">
                <a:solidFill>
                  <a:sysClr val="windowText" lastClr="000000"/>
                </a:solidFill>
              </a:rPr>
              <a:t>WYBRANY OKRES: Beta ETF WIG</a:t>
            </a:r>
            <a:r>
              <a:rPr lang="pl-PL" sz="1800" b="1" baseline="0">
                <a:solidFill>
                  <a:sysClr val="windowText" lastClr="000000"/>
                </a:solidFill>
              </a:rPr>
              <a:t>20lev vs. WIG20lev</a:t>
            </a:r>
            <a:r>
              <a:rPr lang="pl-PL" sz="1800" b="1" i="0" u="none" strike="noStrike" baseline="0">
                <a:effectLst/>
              </a:rPr>
              <a:t> - normalizacja (wart. pocz. = 100)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Analiza_Okres!$E$8</c:f>
              <c:strCache>
                <c:ptCount val="1"/>
                <c:pt idx="0">
                  <c:v>WIG20lev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Analiza_Okres!daty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  <c:extLst xmlns:c15="http://schemas.microsoft.com/office/drawing/2012/chart"/>
            </c:numRef>
          </c:cat>
          <c:val>
            <c:numRef>
              <c:f>Analiza_Okres!norm_ind</c:f>
              <c:numCache>
                <c:formatCode>#\ ##0.000</c:formatCode>
                <c:ptCount val="144"/>
                <c:pt idx="0">
                  <c:v>125.53569342212887</c:v>
                </c:pt>
                <c:pt idx="1">
                  <c:v>123.19196167776622</c:v>
                </c:pt>
                <c:pt idx="2">
                  <c:v>124.98422712933764</c:v>
                </c:pt>
                <c:pt idx="3">
                  <c:v>125.18284846360567</c:v>
                </c:pt>
                <c:pt idx="4">
                  <c:v>123.79016240214986</c:v>
                </c:pt>
                <c:pt idx="5">
                  <c:v>125.14312419675203</c:v>
                </c:pt>
                <c:pt idx="6">
                  <c:v>122.85547377030034</c:v>
                </c:pt>
                <c:pt idx="7">
                  <c:v>121.16135062507308</c:v>
                </c:pt>
                <c:pt idx="8">
                  <c:v>127.04054211940654</c:v>
                </c:pt>
                <c:pt idx="9">
                  <c:v>127.30926510106329</c:v>
                </c:pt>
                <c:pt idx="10">
                  <c:v>128.22292323869618</c:v>
                </c:pt>
                <c:pt idx="11">
                  <c:v>127.73688515013441</c:v>
                </c:pt>
                <c:pt idx="12">
                  <c:v>126.75078864353318</c:v>
                </c:pt>
                <c:pt idx="13">
                  <c:v>126.33718892393978</c:v>
                </c:pt>
                <c:pt idx="14">
                  <c:v>124.42341395022791</c:v>
                </c:pt>
                <c:pt idx="15">
                  <c:v>130.25820773454851</c:v>
                </c:pt>
                <c:pt idx="16">
                  <c:v>123.88363126533478</c:v>
                </c:pt>
                <c:pt idx="17">
                  <c:v>127.30692837948364</c:v>
                </c:pt>
                <c:pt idx="18">
                  <c:v>126.56151419558365</c:v>
                </c:pt>
                <c:pt idx="19">
                  <c:v>126.38158663395261</c:v>
                </c:pt>
                <c:pt idx="20">
                  <c:v>122.82042294660594</c:v>
                </c:pt>
                <c:pt idx="21">
                  <c:v>127.31160182264287</c:v>
                </c:pt>
                <c:pt idx="22">
                  <c:v>130.4591657903961</c:v>
                </c:pt>
                <c:pt idx="23">
                  <c:v>130.07828017291743</c:v>
                </c:pt>
                <c:pt idx="24">
                  <c:v>129.01740857576826</c:v>
                </c:pt>
                <c:pt idx="25">
                  <c:v>124.61969856291628</c:v>
                </c:pt>
                <c:pt idx="26">
                  <c:v>123.15924757565141</c:v>
                </c:pt>
                <c:pt idx="27">
                  <c:v>123.04007477509059</c:v>
                </c:pt>
                <c:pt idx="28">
                  <c:v>123.1779413482884</c:v>
                </c:pt>
                <c:pt idx="29">
                  <c:v>122.17315106905019</c:v>
                </c:pt>
                <c:pt idx="30">
                  <c:v>123.69435681738528</c:v>
                </c:pt>
                <c:pt idx="31">
                  <c:v>124.26218016123386</c:v>
                </c:pt>
                <c:pt idx="32">
                  <c:v>126.83257389882003</c:v>
                </c:pt>
                <c:pt idx="33">
                  <c:v>123.66164271527056</c:v>
                </c:pt>
                <c:pt idx="34">
                  <c:v>125.02862483935047</c:v>
                </c:pt>
                <c:pt idx="35">
                  <c:v>122.98399345717965</c:v>
                </c:pt>
                <c:pt idx="36">
                  <c:v>125.12676714569469</c:v>
                </c:pt>
                <c:pt idx="37">
                  <c:v>126.14090431125142</c:v>
                </c:pt>
                <c:pt idx="38">
                  <c:v>127.03820539782693</c:v>
                </c:pt>
                <c:pt idx="39">
                  <c:v>126.77649258090905</c:v>
                </c:pt>
                <c:pt idx="40">
                  <c:v>124.66876971608839</c:v>
                </c:pt>
                <c:pt idx="41">
                  <c:v>124.66876971608839</c:v>
                </c:pt>
                <c:pt idx="42">
                  <c:v>124.99824745881534</c:v>
                </c:pt>
                <c:pt idx="43">
                  <c:v>121.81563266736775</c:v>
                </c:pt>
                <c:pt idx="44">
                  <c:v>117.20528099077002</c:v>
                </c:pt>
                <c:pt idx="45">
                  <c:v>116.00887954200265</c:v>
                </c:pt>
                <c:pt idx="46">
                  <c:v>113.91751372823937</c:v>
                </c:pt>
                <c:pt idx="47">
                  <c:v>114.44093936207508</c:v>
                </c:pt>
                <c:pt idx="48">
                  <c:v>113.60205631499014</c:v>
                </c:pt>
                <c:pt idx="49">
                  <c:v>111.90559644818325</c:v>
                </c:pt>
                <c:pt idx="50">
                  <c:v>114.19324687463494</c:v>
                </c:pt>
                <c:pt idx="51">
                  <c:v>113.335670054913</c:v>
                </c:pt>
                <c:pt idx="52">
                  <c:v>109.59925224909456</c:v>
                </c:pt>
                <c:pt idx="53">
                  <c:v>109.23472368267326</c:v>
                </c:pt>
                <c:pt idx="54">
                  <c:v>109.45203878957827</c:v>
                </c:pt>
                <c:pt idx="55">
                  <c:v>111.4686295127936</c:v>
                </c:pt>
                <c:pt idx="56">
                  <c:v>112.02243252716443</c:v>
                </c:pt>
                <c:pt idx="57">
                  <c:v>110.09230050239516</c:v>
                </c:pt>
                <c:pt idx="58">
                  <c:v>104.90244187405074</c:v>
                </c:pt>
                <c:pt idx="59">
                  <c:v>104.97254352143945</c:v>
                </c:pt>
                <c:pt idx="60">
                  <c:v>100.62156794017996</c:v>
                </c:pt>
                <c:pt idx="61">
                  <c:v>104.04953849748804</c:v>
                </c:pt>
                <c:pt idx="62">
                  <c:v>105.39549012735135</c:v>
                </c:pt>
                <c:pt idx="63">
                  <c:v>103.25505316041594</c:v>
                </c:pt>
                <c:pt idx="64">
                  <c:v>100.1752541184718</c:v>
                </c:pt>
                <c:pt idx="65">
                  <c:v>100.79682205865173</c:v>
                </c:pt>
                <c:pt idx="66">
                  <c:v>98.957822175487806</c:v>
                </c:pt>
                <c:pt idx="67">
                  <c:v>99.266269423998153</c:v>
                </c:pt>
                <c:pt idx="68">
                  <c:v>98.537212291155527</c:v>
                </c:pt>
                <c:pt idx="69">
                  <c:v>99.072321532889376</c:v>
                </c:pt>
                <c:pt idx="70">
                  <c:v>100.19862133426805</c:v>
                </c:pt>
                <c:pt idx="71">
                  <c:v>101.53989952097211</c:v>
                </c:pt>
                <c:pt idx="72">
                  <c:v>102.25026288117773</c:v>
                </c:pt>
                <c:pt idx="73">
                  <c:v>101.51185886201662</c:v>
                </c:pt>
                <c:pt idx="74">
                  <c:v>97.824512209370269</c:v>
                </c:pt>
                <c:pt idx="75">
                  <c:v>98.604977216964613</c:v>
                </c:pt>
                <c:pt idx="76">
                  <c:v>97.86657319780349</c:v>
                </c:pt>
                <c:pt idx="77">
                  <c:v>98.38532538847997</c:v>
                </c:pt>
                <c:pt idx="78">
                  <c:v>100.23133543638275</c:v>
                </c:pt>
                <c:pt idx="79">
                  <c:v>101.65907232153289</c:v>
                </c:pt>
                <c:pt idx="80">
                  <c:v>95.920084121976856</c:v>
                </c:pt>
                <c:pt idx="81">
                  <c:v>94.405888538380637</c:v>
                </c:pt>
                <c:pt idx="82">
                  <c:v>94.74471316742607</c:v>
                </c:pt>
                <c:pt idx="83">
                  <c:v>95.793901156677165</c:v>
                </c:pt>
                <c:pt idx="84">
                  <c:v>92.487440121509522</c:v>
                </c:pt>
                <c:pt idx="85">
                  <c:v>88.538380651945317</c:v>
                </c:pt>
                <c:pt idx="86">
                  <c:v>90.744245823110191</c:v>
                </c:pt>
                <c:pt idx="87">
                  <c:v>93.027222806402648</c:v>
                </c:pt>
                <c:pt idx="88">
                  <c:v>93.56700549129576</c:v>
                </c:pt>
                <c:pt idx="89">
                  <c:v>93.417455310199827</c:v>
                </c:pt>
                <c:pt idx="90">
                  <c:v>96.691202243252761</c:v>
                </c:pt>
                <c:pt idx="91">
                  <c:v>94.571795770533981</c:v>
                </c:pt>
                <c:pt idx="92">
                  <c:v>98.801261829653029</c:v>
                </c:pt>
                <c:pt idx="93">
                  <c:v>100.79915878023138</c:v>
                </c:pt>
                <c:pt idx="94">
                  <c:v>101.29220703353201</c:v>
                </c:pt>
                <c:pt idx="95">
                  <c:v>100.11449935740163</c:v>
                </c:pt>
                <c:pt idx="96">
                  <c:v>101.03984110293264</c:v>
                </c:pt>
                <c:pt idx="97">
                  <c:v>100.1004790279239</c:v>
                </c:pt>
                <c:pt idx="98">
                  <c:v>97.237995092884745</c:v>
                </c:pt>
                <c:pt idx="99">
                  <c:v>94.733029559528049</c:v>
                </c:pt>
                <c:pt idx="100">
                  <c:v>95.249445028624891</c:v>
                </c:pt>
                <c:pt idx="101">
                  <c:v>95.090547961210476</c:v>
                </c:pt>
                <c:pt idx="102">
                  <c:v>96.698212407991647</c:v>
                </c:pt>
                <c:pt idx="103">
                  <c:v>95.721462787708887</c:v>
                </c:pt>
                <c:pt idx="104">
                  <c:v>91.657903960743127</c:v>
                </c:pt>
                <c:pt idx="105">
                  <c:v>94.506367566304519</c:v>
                </c:pt>
                <c:pt idx="106">
                  <c:v>94.646570861081941</c:v>
                </c:pt>
                <c:pt idx="107">
                  <c:v>93.162752658020835</c:v>
                </c:pt>
                <c:pt idx="108">
                  <c:v>97.023016707559336</c:v>
                </c:pt>
                <c:pt idx="109">
                  <c:v>99.394789110877483</c:v>
                </c:pt>
                <c:pt idx="110">
                  <c:v>98.941465124430465</c:v>
                </c:pt>
                <c:pt idx="111">
                  <c:v>99.546676013553025</c:v>
                </c:pt>
                <c:pt idx="112">
                  <c:v>101.34127818670409</c:v>
                </c:pt>
                <c:pt idx="113">
                  <c:v>98.380651945320736</c:v>
                </c:pt>
                <c:pt idx="114">
                  <c:v>94.690968571094771</c:v>
                </c:pt>
                <c:pt idx="115">
                  <c:v>96.452856642131096</c:v>
                </c:pt>
                <c:pt idx="116">
                  <c:v>92.833274915293856</c:v>
                </c:pt>
                <c:pt idx="117">
                  <c:v>95.193363710713882</c:v>
                </c:pt>
                <c:pt idx="118">
                  <c:v>96.228531370487218</c:v>
                </c:pt>
                <c:pt idx="119">
                  <c:v>96.787007828017295</c:v>
                </c:pt>
                <c:pt idx="120">
                  <c:v>93.798340927678481</c:v>
                </c:pt>
                <c:pt idx="121">
                  <c:v>95.139619114382526</c:v>
                </c:pt>
                <c:pt idx="122">
                  <c:v>96.45519336371072</c:v>
                </c:pt>
                <c:pt idx="123">
                  <c:v>97.817502044631397</c:v>
                </c:pt>
                <c:pt idx="124">
                  <c:v>95.87802313354365</c:v>
                </c:pt>
                <c:pt idx="125">
                  <c:v>99.880827199439196</c:v>
                </c:pt>
                <c:pt idx="126">
                  <c:v>94.158196050940532</c:v>
                </c:pt>
                <c:pt idx="127">
                  <c:v>99.455543871947654</c:v>
                </c:pt>
                <c:pt idx="128">
                  <c:v>95.887370019862132</c:v>
                </c:pt>
                <c:pt idx="129">
                  <c:v>96.569692721112261</c:v>
                </c:pt>
                <c:pt idx="130">
                  <c:v>96.651477976399107</c:v>
                </c:pt>
                <c:pt idx="131">
                  <c:v>99.932235074190913</c:v>
                </c:pt>
                <c:pt idx="132">
                  <c:v>99.334034349807212</c:v>
                </c:pt>
                <c:pt idx="133">
                  <c:v>103.80885617478675</c:v>
                </c:pt>
                <c:pt idx="134">
                  <c:v>99.976632784203744</c:v>
                </c:pt>
                <c:pt idx="135">
                  <c:v>104.72251431241966</c:v>
                </c:pt>
                <c:pt idx="136">
                  <c:v>103.86493749269773</c:v>
                </c:pt>
                <c:pt idx="137">
                  <c:v>105.97733380067763</c:v>
                </c:pt>
                <c:pt idx="138">
                  <c:v>108.41453440822524</c:v>
                </c:pt>
                <c:pt idx="139">
                  <c:v>109.02208201892743</c:v>
                </c:pt>
                <c:pt idx="140">
                  <c:v>109.16695875686412</c:v>
                </c:pt>
                <c:pt idx="141">
                  <c:v>102.53300619231219</c:v>
                </c:pt>
                <c:pt idx="142">
                  <c:v>102.4956186470382</c:v>
                </c:pt>
                <c:pt idx="14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6B-485E-9F5B-03A58EDE875E}"/>
            </c:ext>
          </c:extLst>
        </c:ser>
        <c:ser>
          <c:idx val="1"/>
          <c:order val="1"/>
          <c:tx>
            <c:strRef>
              <c:f>Analiza_Okres!$F$8</c:f>
              <c:strCache>
                <c:ptCount val="1"/>
                <c:pt idx="0">
                  <c:v>BETAW20LV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Analiza_Okres!daty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  <c:extLst xmlns:c15="http://schemas.microsoft.com/office/drawing/2012/chart"/>
            </c:numRef>
          </c:cat>
          <c:val>
            <c:numRef>
              <c:f>Analiza_Okres!norm_etf</c:f>
              <c:numCache>
                <c:formatCode>#\ ##0.000</c:formatCode>
                <c:ptCount val="144"/>
                <c:pt idx="0">
                  <c:v>123.96659696080206</c:v>
                </c:pt>
                <c:pt idx="1">
                  <c:v>122.10030771431947</c:v>
                </c:pt>
                <c:pt idx="2">
                  <c:v>123.74444583742003</c:v>
                </c:pt>
                <c:pt idx="3">
                  <c:v>124.14108802221118</c:v>
                </c:pt>
                <c:pt idx="4">
                  <c:v>122.94750515662464</c:v>
                </c:pt>
                <c:pt idx="5">
                  <c:v>124.44669269088423</c:v>
                </c:pt>
                <c:pt idx="6">
                  <c:v>121.02028121892222</c:v>
                </c:pt>
                <c:pt idx="7">
                  <c:v>119.59682273486058</c:v>
                </c:pt>
                <c:pt idx="8">
                  <c:v>125.36421161563236</c:v>
                </c:pt>
                <c:pt idx="9">
                  <c:v>125.71100953954864</c:v>
                </c:pt>
                <c:pt idx="10">
                  <c:v>126.26508950614175</c:v>
                </c:pt>
                <c:pt idx="11">
                  <c:v>125.74091066241793</c:v>
                </c:pt>
                <c:pt idx="12">
                  <c:v>124.75747274379287</c:v>
                </c:pt>
                <c:pt idx="13">
                  <c:v>123.97625556676665</c:v>
                </c:pt>
                <c:pt idx="14">
                  <c:v>122.40442916843813</c:v>
                </c:pt>
                <c:pt idx="15">
                  <c:v>128.19469521075402</c:v>
                </c:pt>
                <c:pt idx="16">
                  <c:v>121.8923287771235</c:v>
                </c:pt>
                <c:pt idx="17">
                  <c:v>125.18246180603028</c:v>
                </c:pt>
                <c:pt idx="18">
                  <c:v>124.36806938929165</c:v>
                </c:pt>
                <c:pt idx="19">
                  <c:v>124.01497669257623</c:v>
                </c:pt>
                <c:pt idx="20">
                  <c:v>120.87337049221425</c:v>
                </c:pt>
                <c:pt idx="21">
                  <c:v>125.04698662888073</c:v>
                </c:pt>
                <c:pt idx="22">
                  <c:v>128.37045752241471</c:v>
                </c:pt>
                <c:pt idx="23">
                  <c:v>127.58602051781861</c:v>
                </c:pt>
                <c:pt idx="24">
                  <c:v>126.87603183894582</c:v>
                </c:pt>
                <c:pt idx="25">
                  <c:v>122.26221009760403</c:v>
                </c:pt>
                <c:pt idx="26">
                  <c:v>121.13553387865655</c:v>
                </c:pt>
                <c:pt idx="27">
                  <c:v>121.1064036148867</c:v>
                </c:pt>
                <c:pt idx="28">
                  <c:v>120.80309648935977</c:v>
                </c:pt>
                <c:pt idx="29">
                  <c:v>120.1805210705113</c:v>
                </c:pt>
                <c:pt idx="30">
                  <c:v>121.85977986802025</c:v>
                </c:pt>
                <c:pt idx="31">
                  <c:v>122.06126812951366</c:v>
                </c:pt>
                <c:pt idx="32">
                  <c:v>124.26157132429319</c:v>
                </c:pt>
                <c:pt idx="33">
                  <c:v>121.44159263231609</c:v>
                </c:pt>
                <c:pt idx="34">
                  <c:v>123.22251070525651</c:v>
                </c:pt>
                <c:pt idx="35">
                  <c:v>120.89121113764622</c:v>
                </c:pt>
                <c:pt idx="36">
                  <c:v>123.22804359593478</c:v>
                </c:pt>
                <c:pt idx="37">
                  <c:v>124.61828014812811</c:v>
                </c:pt>
                <c:pt idx="38">
                  <c:v>124.47288958782427</c:v>
                </c:pt>
                <c:pt idx="39">
                  <c:v>123.95719893877543</c:v>
                </c:pt>
                <c:pt idx="40">
                  <c:v>122.22333027742924</c:v>
                </c:pt>
                <c:pt idx="41">
                  <c:v>122.36223135341088</c:v>
                </c:pt>
                <c:pt idx="42">
                  <c:v>122.62225473639538</c:v>
                </c:pt>
                <c:pt idx="43">
                  <c:v>119.12237779831698</c:v>
                </c:pt>
                <c:pt idx="44">
                  <c:v>114.65751995144601</c:v>
                </c:pt>
                <c:pt idx="45">
                  <c:v>114.38342139104726</c:v>
                </c:pt>
                <c:pt idx="46">
                  <c:v>111.80254634457891</c:v>
                </c:pt>
                <c:pt idx="47">
                  <c:v>112.13644067348558</c:v>
                </c:pt>
                <c:pt idx="48">
                  <c:v>111.600878759989</c:v>
                </c:pt>
                <c:pt idx="49">
                  <c:v>110.01600435739188</c:v>
                </c:pt>
                <c:pt idx="50">
                  <c:v>112.03081030525001</c:v>
                </c:pt>
                <c:pt idx="51">
                  <c:v>111.27447800543648</c:v>
                </c:pt>
                <c:pt idx="52">
                  <c:v>106.88161387312989</c:v>
                </c:pt>
                <c:pt idx="53">
                  <c:v>107.29928831691113</c:v>
                </c:pt>
                <c:pt idx="54">
                  <c:v>107.2230892873061</c:v>
                </c:pt>
                <c:pt idx="55">
                  <c:v>109.20826315920476</c:v>
                </c:pt>
                <c:pt idx="56">
                  <c:v>109.74300970563573</c:v>
                </c:pt>
                <c:pt idx="57">
                  <c:v>108.19428151554237</c:v>
                </c:pt>
                <c:pt idx="58">
                  <c:v>102.11055738653074</c:v>
                </c:pt>
                <c:pt idx="59">
                  <c:v>103.2106636553805</c:v>
                </c:pt>
                <c:pt idx="60">
                  <c:v>98.687655929654397</c:v>
                </c:pt>
                <c:pt idx="61">
                  <c:v>102.34480826714733</c:v>
                </c:pt>
                <c:pt idx="62">
                  <c:v>103.67325114539456</c:v>
                </c:pt>
                <c:pt idx="63">
                  <c:v>101.57385040003922</c:v>
                </c:pt>
                <c:pt idx="64">
                  <c:v>98.454752717135321</c:v>
                </c:pt>
                <c:pt idx="65">
                  <c:v>99.061920754951913</c:v>
                </c:pt>
                <c:pt idx="66">
                  <c:v>97.176515486619081</c:v>
                </c:pt>
                <c:pt idx="67">
                  <c:v>97.892873778044034</c:v>
                </c:pt>
                <c:pt idx="68">
                  <c:v>97.614627786919684</c:v>
                </c:pt>
                <c:pt idx="69">
                  <c:v>97.576565818699919</c:v>
                </c:pt>
                <c:pt idx="70">
                  <c:v>98.540008002044431</c:v>
                </c:pt>
                <c:pt idx="71">
                  <c:v>99.797151190841944</c:v>
                </c:pt>
                <c:pt idx="72">
                  <c:v>100.78187250882465</c:v>
                </c:pt>
                <c:pt idx="73">
                  <c:v>100.01401360367568</c:v>
                </c:pt>
                <c:pt idx="74">
                  <c:v>95.913809145817325</c:v>
                </c:pt>
                <c:pt idx="75">
                  <c:v>97.246873578174359</c:v>
                </c:pt>
                <c:pt idx="76">
                  <c:v>96.50616202565223</c:v>
                </c:pt>
                <c:pt idx="77">
                  <c:v>96.942308410348957</c:v>
                </c:pt>
                <c:pt idx="78">
                  <c:v>98.882009263933611</c:v>
                </c:pt>
                <c:pt idx="79">
                  <c:v>100.56748729045152</c:v>
                </c:pt>
                <c:pt idx="80">
                  <c:v>94.590112879178022</c:v>
                </c:pt>
                <c:pt idx="81">
                  <c:v>93.40078967205595</c:v>
                </c:pt>
                <c:pt idx="82">
                  <c:v>93.912911566857588</c:v>
                </c:pt>
                <c:pt idx="83">
                  <c:v>94.709710087292351</c:v>
                </c:pt>
                <c:pt idx="84">
                  <c:v>91.498267966132985</c:v>
                </c:pt>
                <c:pt idx="85">
                  <c:v>87.385054298916046</c:v>
                </c:pt>
                <c:pt idx="86">
                  <c:v>89.43894189395408</c:v>
                </c:pt>
                <c:pt idx="87">
                  <c:v>92.046550535421588</c:v>
                </c:pt>
                <c:pt idx="88">
                  <c:v>93.131083663695193</c:v>
                </c:pt>
                <c:pt idx="89">
                  <c:v>93.104176648515349</c:v>
                </c:pt>
                <c:pt idx="90">
                  <c:v>95.685324199387267</c:v>
                </c:pt>
                <c:pt idx="91">
                  <c:v>93.580945640047005</c:v>
                </c:pt>
                <c:pt idx="92">
                  <c:v>97.290774549771271</c:v>
                </c:pt>
                <c:pt idx="93">
                  <c:v>99.679070375615879</c:v>
                </c:pt>
                <c:pt idx="94">
                  <c:v>100.06433426386266</c:v>
                </c:pt>
                <c:pt idx="95">
                  <c:v>99.0888831967779</c:v>
                </c:pt>
                <c:pt idx="96">
                  <c:v>100.00016449666037</c:v>
                </c:pt>
                <c:pt idx="97">
                  <c:v>98.902174202200371</c:v>
                </c:pt>
                <c:pt idx="98">
                  <c:v>96.143164991385348</c:v>
                </c:pt>
                <c:pt idx="99">
                  <c:v>93.66291739534779</c:v>
                </c:pt>
                <c:pt idx="100">
                  <c:v>94.622156850312635</c:v>
                </c:pt>
                <c:pt idx="101">
                  <c:v>93.87151412888727</c:v>
                </c:pt>
                <c:pt idx="102">
                  <c:v>95.222350857341198</c:v>
                </c:pt>
                <c:pt idx="103">
                  <c:v>94.685832356402017</c:v>
                </c:pt>
                <c:pt idx="104">
                  <c:v>91.586170926057648</c:v>
                </c:pt>
                <c:pt idx="105">
                  <c:v>93.593547279505813</c:v>
                </c:pt>
                <c:pt idx="106">
                  <c:v>93.994371818081802</c:v>
                </c:pt>
                <c:pt idx="107">
                  <c:v>92.402792450732633</c:v>
                </c:pt>
                <c:pt idx="108">
                  <c:v>95.70482884326286</c:v>
                </c:pt>
                <c:pt idx="109">
                  <c:v>98.577701702656938</c:v>
                </c:pt>
                <c:pt idx="110">
                  <c:v>98.173531322791831</c:v>
                </c:pt>
                <c:pt idx="111">
                  <c:v>98.913979844723229</c:v>
                </c:pt>
                <c:pt idx="112">
                  <c:v>100.30588393033864</c:v>
                </c:pt>
                <c:pt idx="113">
                  <c:v>97.429379775858692</c:v>
                </c:pt>
                <c:pt idx="114">
                  <c:v>93.845467660066447</c:v>
                </c:pt>
                <c:pt idx="115">
                  <c:v>96.144590407661738</c:v>
                </c:pt>
                <c:pt idx="116">
                  <c:v>91.955614625666044</c:v>
                </c:pt>
                <c:pt idx="117">
                  <c:v>94.622756641295211</c:v>
                </c:pt>
                <c:pt idx="118">
                  <c:v>95.429956104035583</c:v>
                </c:pt>
                <c:pt idx="119">
                  <c:v>96.098388173268489</c:v>
                </c:pt>
                <c:pt idx="120">
                  <c:v>92.935853703900904</c:v>
                </c:pt>
                <c:pt idx="121">
                  <c:v>94.825339409657104</c:v>
                </c:pt>
                <c:pt idx="122">
                  <c:v>95.855438565097941</c:v>
                </c:pt>
                <c:pt idx="123">
                  <c:v>97.239092689314433</c:v>
                </c:pt>
                <c:pt idx="124">
                  <c:v>95.315399216388982</c:v>
                </c:pt>
                <c:pt idx="125">
                  <c:v>98.89080227517853</c:v>
                </c:pt>
                <c:pt idx="126">
                  <c:v>93.571584461832472</c:v>
                </c:pt>
                <c:pt idx="127">
                  <c:v>99.088109959153229</c:v>
                </c:pt>
                <c:pt idx="128">
                  <c:v>94.895922923269779</c:v>
                </c:pt>
                <c:pt idx="129">
                  <c:v>96.066433644419291</c:v>
                </c:pt>
                <c:pt idx="130">
                  <c:v>95.703659339313248</c:v>
                </c:pt>
                <c:pt idx="131">
                  <c:v>99.336420931823312</c:v>
                </c:pt>
                <c:pt idx="132">
                  <c:v>98.950250804225405</c:v>
                </c:pt>
                <c:pt idx="133">
                  <c:v>103.07479218985023</c:v>
                </c:pt>
                <c:pt idx="134">
                  <c:v>99.913164937995916</c:v>
                </c:pt>
                <c:pt idx="135">
                  <c:v>103.98577207761778</c:v>
                </c:pt>
                <c:pt idx="136">
                  <c:v>103.5173362878741</c:v>
                </c:pt>
                <c:pt idx="137">
                  <c:v>104.95967939535511</c:v>
                </c:pt>
                <c:pt idx="138">
                  <c:v>107.88103287122316</c:v>
                </c:pt>
                <c:pt idx="139">
                  <c:v>108.52636790752513</c:v>
                </c:pt>
                <c:pt idx="140">
                  <c:v>108.36287539068157</c:v>
                </c:pt>
                <c:pt idx="141">
                  <c:v>101.64624790158886</c:v>
                </c:pt>
                <c:pt idx="142">
                  <c:v>101.78118361572575</c:v>
                </c:pt>
                <c:pt idx="14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6B-485E-9F5B-03A58EDE8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At val="100"/>
        <c:auto val="0"/>
        <c:lblOffset val="100"/>
        <c:baseTimeUnit val="days"/>
      </c:dateAx>
      <c:valAx>
        <c:axId val="610538656"/>
        <c:scaling>
          <c:orientation val="minMax"/>
          <c:min val="4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800379629629624"/>
          <c:y val="0.67589606481481479"/>
          <c:w val="0.15672768518518518"/>
          <c:h val="0.1315574074074074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S</a:t>
            </a:r>
            <a:r>
              <a:rPr lang="en-US" sz="2000" b="1">
                <a:solidFill>
                  <a:sysClr val="windowText" lastClr="000000"/>
                </a:solidFill>
              </a:rPr>
              <a:t>WAN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areaChart>
        <c:grouping val="standard"/>
        <c:varyColors val="0"/>
        <c:ser>
          <c:idx val="0"/>
          <c:order val="0"/>
          <c:tx>
            <c:strRef>
              <c:f>BETAW20L!$J$7</c:f>
              <c:strCache>
                <c:ptCount val="1"/>
                <c:pt idx="0">
                  <c:v>SWAN</c:v>
                </c:pt>
              </c:strCache>
            </c:strRef>
          </c:tx>
          <c:spPr>
            <a:solidFill>
              <a:srgbClr val="00B0F0"/>
            </a:solidFill>
            <a:ln w="12700">
              <a:noFill/>
            </a:ln>
            <a:effectLst/>
          </c:spPr>
          <c:cat>
            <c:numRef>
              <c:f>BETAW20L!$B$9:$B$368</c:f>
              <c:numCache>
                <c:formatCode>m/d/yyyy</c:formatCode>
                <c:ptCount val="360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</c:numCache>
            </c:numRef>
          </c:cat>
          <c:val>
            <c:numRef>
              <c:f>BETAW20L!$J$9:$J$368</c:f>
              <c:numCache>
                <c:formatCode>#,##0</c:formatCode>
                <c:ptCount val="360"/>
                <c:pt idx="1">
                  <c:v>9712715.6199999973</c:v>
                </c:pt>
                <c:pt idx="2">
                  <c:v>9566492.870000001</c:v>
                </c:pt>
                <c:pt idx="3">
                  <c:v>9695310.1999999993</c:v>
                </c:pt>
                <c:pt idx="4">
                  <c:v>9726386.9000000004</c:v>
                </c:pt>
                <c:pt idx="5">
                  <c:v>9632870.3300000001</c:v>
                </c:pt>
                <c:pt idx="6">
                  <c:v>9750330.8600000013</c:v>
                </c:pt>
                <c:pt idx="7">
                  <c:v>9481873.3800000008</c:v>
                </c:pt>
                <c:pt idx="8">
                  <c:v>9370346.1799999997</c:v>
                </c:pt>
                <c:pt idx="9">
                  <c:v>9822217.9700000007</c:v>
                </c:pt>
                <c:pt idx="10">
                  <c:v>9849389.3992009684</c:v>
                </c:pt>
                <c:pt idx="11">
                  <c:v>9892801.2639951557</c:v>
                </c:pt>
                <c:pt idx="12">
                  <c:v>10353092.550000001</c:v>
                </c:pt>
                <c:pt idx="13">
                  <c:v>10272119.51</c:v>
                </c:pt>
                <c:pt idx="14">
                  <c:v>10207796.66</c:v>
                </c:pt>
                <c:pt idx="15">
                  <c:v>10078377.650000002</c:v>
                </c:pt>
                <c:pt idx="16">
                  <c:v>10555129.09</c:v>
                </c:pt>
                <c:pt idx="17">
                  <c:v>10036212.99</c:v>
                </c:pt>
                <c:pt idx="18">
                  <c:v>10307111.710000001</c:v>
                </c:pt>
                <c:pt idx="19">
                  <c:v>10240057.319999998</c:v>
                </c:pt>
                <c:pt idx="20">
                  <c:v>10210984.83</c:v>
                </c:pt>
                <c:pt idx="21">
                  <c:v>9952315.3200000003</c:v>
                </c:pt>
                <c:pt idx="22">
                  <c:v>10295957.129999999</c:v>
                </c:pt>
                <c:pt idx="23">
                  <c:v>10569600.780000003</c:v>
                </c:pt>
                <c:pt idx="24">
                  <c:v>10505012.82</c:v>
                </c:pt>
                <c:pt idx="25">
                  <c:v>10446554.689999999</c:v>
                </c:pt>
                <c:pt idx="26">
                  <c:v>10066667.800000001</c:v>
                </c:pt>
                <c:pt idx="27">
                  <c:v>9973900.9900000002</c:v>
                </c:pt>
                <c:pt idx="28">
                  <c:v>9971502.4999999981</c:v>
                </c:pt>
                <c:pt idx="29">
                  <c:v>9946529.1899999976</c:v>
                </c:pt>
                <c:pt idx="30">
                  <c:v>9895268.379999999</c:v>
                </c:pt>
                <c:pt idx="31">
                  <c:v>10033533.020000001</c:v>
                </c:pt>
                <c:pt idx="32">
                  <c:v>10050122.899999999</c:v>
                </c:pt>
                <c:pt idx="33">
                  <c:v>10231288.620000001</c:v>
                </c:pt>
                <c:pt idx="34">
                  <c:v>9999100.8600000013</c:v>
                </c:pt>
                <c:pt idx="35">
                  <c:v>10145735.790000001</c:v>
                </c:pt>
                <c:pt idx="36">
                  <c:v>9953784.2600000016</c:v>
                </c:pt>
                <c:pt idx="37">
                  <c:v>10146191.35</c:v>
                </c:pt>
                <c:pt idx="38">
                  <c:v>10260658.850000001</c:v>
                </c:pt>
                <c:pt idx="39">
                  <c:v>10248687.869999999</c:v>
                </c:pt>
                <c:pt idx="40">
                  <c:v>10206227.6</c:v>
                </c:pt>
                <c:pt idx="41">
                  <c:v>10063466.56362851</c:v>
                </c:pt>
                <c:pt idx="42">
                  <c:v>10074903.220857698</c:v>
                </c:pt>
                <c:pt idx="43">
                  <c:v>11318626.575009746</c:v>
                </c:pt>
                <c:pt idx="44">
                  <c:v>12182997.699999999</c:v>
                </c:pt>
                <c:pt idx="45">
                  <c:v>11726363.49</c:v>
                </c:pt>
                <c:pt idx="46">
                  <c:v>11698330.619999999</c:v>
                </c:pt>
                <c:pt idx="47">
                  <c:v>11434376.899999999</c:v>
                </c:pt>
                <c:pt idx="48">
                  <c:v>11468525.26</c:v>
                </c:pt>
                <c:pt idx="49">
                  <c:v>11413751.759999998</c:v>
                </c:pt>
                <c:pt idx="50">
                  <c:v>11251661.969999999</c:v>
                </c:pt>
                <c:pt idx="51">
                  <c:v>11457722.130000001</c:v>
                </c:pt>
                <c:pt idx="52">
                  <c:v>11380369.789999999</c:v>
                </c:pt>
                <c:pt idx="53">
                  <c:v>10931098.589999998</c:v>
                </c:pt>
                <c:pt idx="54">
                  <c:v>10973815.390000001</c:v>
                </c:pt>
                <c:pt idx="55">
                  <c:v>10966022.289999999</c:v>
                </c:pt>
                <c:pt idx="56">
                  <c:v>11169051.890000001</c:v>
                </c:pt>
                <c:pt idx="57">
                  <c:v>11223742</c:v>
                </c:pt>
                <c:pt idx="58">
                  <c:v>11065348.99</c:v>
                </c:pt>
                <c:pt idx="59">
                  <c:v>10443148.539999997</c:v>
                </c:pt>
                <c:pt idx="60">
                  <c:v>10555659.66</c:v>
                </c:pt>
                <c:pt idx="61">
                  <c:v>10093078.289999999</c:v>
                </c:pt>
                <c:pt idx="62">
                  <c:v>10467106.07</c:v>
                </c:pt>
                <c:pt idx="63">
                  <c:v>10602969.85</c:v>
                </c:pt>
                <c:pt idx="64">
                  <c:v>10388257.929999998</c:v>
                </c:pt>
                <c:pt idx="65">
                  <c:v>10069258.59</c:v>
                </c:pt>
                <c:pt idx="66">
                  <c:v>10131355.459999999</c:v>
                </c:pt>
                <c:pt idx="67">
                  <c:v>9938529.4900000002</c:v>
                </c:pt>
                <c:pt idx="68">
                  <c:v>10011793.57</c:v>
                </c:pt>
                <c:pt idx="69">
                  <c:v>9983336.5299999993</c:v>
                </c:pt>
                <c:pt idx="70">
                  <c:v>9979443.8200000003</c:v>
                </c:pt>
                <c:pt idx="71">
                  <c:v>10077977.899999999</c:v>
                </c:pt>
                <c:pt idx="72">
                  <c:v>10206549.649999999</c:v>
                </c:pt>
                <c:pt idx="73">
                  <c:v>10307260.009999998</c:v>
                </c:pt>
                <c:pt idx="74">
                  <c:v>10228728.810000002</c:v>
                </c:pt>
                <c:pt idx="75">
                  <c:v>9809388.7799999993</c:v>
                </c:pt>
                <c:pt idx="76">
                  <c:v>9945725.2199999988</c:v>
                </c:pt>
                <c:pt idx="77">
                  <c:v>9869970.4600000009</c:v>
                </c:pt>
                <c:pt idx="78">
                  <c:v>9914576.4399999976</c:v>
                </c:pt>
                <c:pt idx="79">
                  <c:v>10112955.379999999</c:v>
                </c:pt>
                <c:pt idx="80">
                  <c:v>10285334.199999999</c:v>
                </c:pt>
                <c:pt idx="81">
                  <c:v>9674010.4499999993</c:v>
                </c:pt>
                <c:pt idx="82">
                  <c:v>9552374.8499999996</c:v>
                </c:pt>
                <c:pt idx="83">
                  <c:v>9604751.0700000003</c:v>
                </c:pt>
                <c:pt idx="84">
                  <c:v>9686242.0100000016</c:v>
                </c:pt>
                <c:pt idx="85">
                  <c:v>9357798.3313319236</c:v>
                </c:pt>
                <c:pt idx="86">
                  <c:v>8937127.8110359404</c:v>
                </c:pt>
                <c:pt idx="87">
                  <c:v>8433954.1699999999</c:v>
                </c:pt>
                <c:pt idx="88">
                  <c:v>8679847.6400000006</c:v>
                </c:pt>
                <c:pt idx="89">
                  <c:v>8782117.4399999995</c:v>
                </c:pt>
                <c:pt idx="90">
                  <c:v>8779580.1499999985</c:v>
                </c:pt>
                <c:pt idx="91">
                  <c:v>9022978.379999999</c:v>
                </c:pt>
                <c:pt idx="92">
                  <c:v>8824538.7300000004</c:v>
                </c:pt>
                <c:pt idx="93">
                  <c:v>9174369.8699999992</c:v>
                </c:pt>
                <c:pt idx="94">
                  <c:v>9399582.4799999986</c:v>
                </c:pt>
                <c:pt idx="95">
                  <c:v>9435912.2699999977</c:v>
                </c:pt>
                <c:pt idx="96">
                  <c:v>9343928.7400000021</c:v>
                </c:pt>
                <c:pt idx="97">
                  <c:v>9429861.1600000001</c:v>
                </c:pt>
                <c:pt idx="98">
                  <c:v>9326322.3699999992</c:v>
                </c:pt>
                <c:pt idx="99">
                  <c:v>9066152.0600000005</c:v>
                </c:pt>
                <c:pt idx="100">
                  <c:v>8832268.540000001</c:v>
                </c:pt>
                <c:pt idx="101">
                  <c:v>8922723.3400000017</c:v>
                </c:pt>
                <c:pt idx="102">
                  <c:v>8851938.8900000006</c:v>
                </c:pt>
                <c:pt idx="103">
                  <c:v>8979320.708452655</c:v>
                </c:pt>
                <c:pt idx="104">
                  <c:v>8928727.8419399541</c:v>
                </c:pt>
                <c:pt idx="105">
                  <c:v>7906080.6800000006</c:v>
                </c:pt>
                <c:pt idx="106">
                  <c:v>8079365.3499999996</c:v>
                </c:pt>
                <c:pt idx="107">
                  <c:v>8113966.1102290088</c:v>
                </c:pt>
                <c:pt idx="108">
                  <c:v>7976574.681374046</c:v>
                </c:pt>
                <c:pt idx="109">
                  <c:v>7498421.4200000009</c:v>
                </c:pt>
                <c:pt idx="110">
                  <c:v>7723509.4500000002</c:v>
                </c:pt>
                <c:pt idx="111">
                  <c:v>7691842.9199999999</c:v>
                </c:pt>
                <c:pt idx="112">
                  <c:v>7749856.6600000001</c:v>
                </c:pt>
                <c:pt idx="113">
                  <c:v>7858911.5900000008</c:v>
                </c:pt>
                <c:pt idx="114">
                  <c:v>7633539.0500000007</c:v>
                </c:pt>
                <c:pt idx="115">
                  <c:v>7352741.4800000004</c:v>
                </c:pt>
                <c:pt idx="116">
                  <c:v>7532876.5000000009</c:v>
                </c:pt>
                <c:pt idx="117">
                  <c:v>7204672.5199999996</c:v>
                </c:pt>
                <c:pt idx="118">
                  <c:v>7413641.6500000004</c:v>
                </c:pt>
                <c:pt idx="119">
                  <c:v>7476885.29</c:v>
                </c:pt>
                <c:pt idx="120">
                  <c:v>7529256.5800000001</c:v>
                </c:pt>
                <c:pt idx="121">
                  <c:v>7281473.7199999997</c:v>
                </c:pt>
                <c:pt idx="122">
                  <c:v>7429513.9000000013</c:v>
                </c:pt>
                <c:pt idx="123">
                  <c:v>7510221.6100000003</c:v>
                </c:pt>
                <c:pt idx="124">
                  <c:v>7618630.1599999992</c:v>
                </c:pt>
                <c:pt idx="125">
                  <c:v>7467909.8200000003</c:v>
                </c:pt>
                <c:pt idx="126">
                  <c:v>7748040.7100000009</c:v>
                </c:pt>
                <c:pt idx="127">
                  <c:v>7331282.8800000008</c:v>
                </c:pt>
                <c:pt idx="128">
                  <c:v>7763499.6600000001</c:v>
                </c:pt>
                <c:pt idx="129">
                  <c:v>7435044.080000001</c:v>
                </c:pt>
                <c:pt idx="130">
                  <c:v>7526752.96</c:v>
                </c:pt>
                <c:pt idx="131">
                  <c:v>7498329.790000001</c:v>
                </c:pt>
                <c:pt idx="132">
                  <c:v>7782954.6900000004</c:v>
                </c:pt>
                <c:pt idx="133">
                  <c:v>7752698.4699999997</c:v>
                </c:pt>
                <c:pt idx="134">
                  <c:v>8075854.0500000017</c:v>
                </c:pt>
                <c:pt idx="135">
                  <c:v>7828142.2700000005</c:v>
                </c:pt>
                <c:pt idx="136">
                  <c:v>8147228.8300000001</c:v>
                </c:pt>
                <c:pt idx="137">
                  <c:v>8110527.1399999997</c:v>
                </c:pt>
                <c:pt idx="138">
                  <c:v>8223533.9400000004</c:v>
                </c:pt>
                <c:pt idx="139">
                  <c:v>8452420.4000000004</c:v>
                </c:pt>
                <c:pt idx="140">
                  <c:v>8502982.0500000026</c:v>
                </c:pt>
                <c:pt idx="141">
                  <c:v>8490172.5</c:v>
                </c:pt>
                <c:pt idx="142">
                  <c:v>7963928.3800000008</c:v>
                </c:pt>
                <c:pt idx="143">
                  <c:v>7974500.5200000005</c:v>
                </c:pt>
                <c:pt idx="144">
                  <c:v>7834945.7500000009</c:v>
                </c:pt>
                <c:pt idx="145">
                  <c:v>8042553.7600000007</c:v>
                </c:pt>
                <c:pt idx="146">
                  <c:v>7997769.0300000003</c:v>
                </c:pt>
                <c:pt idx="147">
                  <c:v>7575147.0900000008</c:v>
                </c:pt>
                <c:pt idx="148">
                  <c:v>7362428.4300000006</c:v>
                </c:pt>
                <c:pt idx="149">
                  <c:v>7066761.6947682118</c:v>
                </c:pt>
                <c:pt idx="150">
                  <c:v>7579277.5642690063</c:v>
                </c:pt>
                <c:pt idx="151">
                  <c:v>8978820.686900584</c:v>
                </c:pt>
                <c:pt idx="152">
                  <c:v>10240203.84</c:v>
                </c:pt>
                <c:pt idx="153">
                  <c:v>9977161.8899999987</c:v>
                </c:pt>
                <c:pt idx="154">
                  <c:v>9776901.0999999996</c:v>
                </c:pt>
                <c:pt idx="155">
                  <c:v>9902206.4899999984</c:v>
                </c:pt>
                <c:pt idx="156">
                  <c:v>10226321.449999999</c:v>
                </c:pt>
                <c:pt idx="157">
                  <c:v>10354459.4</c:v>
                </c:pt>
                <c:pt idx="158">
                  <c:v>10118238.949999999</c:v>
                </c:pt>
                <c:pt idx="159">
                  <c:v>10055532.689999998</c:v>
                </c:pt>
                <c:pt idx="160">
                  <c:v>9904267.1699999981</c:v>
                </c:pt>
                <c:pt idx="161">
                  <c:v>9283024.2199999988</c:v>
                </c:pt>
                <c:pt idx="162">
                  <c:v>9438504.4899999984</c:v>
                </c:pt>
                <c:pt idx="163">
                  <c:v>8972534.8899999987</c:v>
                </c:pt>
                <c:pt idx="164">
                  <c:v>8745523.209999999</c:v>
                </c:pt>
                <c:pt idx="165">
                  <c:v>8956042.6100000013</c:v>
                </c:pt>
                <c:pt idx="166">
                  <c:v>8940164.879999999</c:v>
                </c:pt>
                <c:pt idx="167">
                  <c:v>9034921.5000000019</c:v>
                </c:pt>
                <c:pt idx="168">
                  <c:v>9072916.7699999996</c:v>
                </c:pt>
                <c:pt idx="169">
                  <c:v>8768458.6899999995</c:v>
                </c:pt>
                <c:pt idx="170">
                  <c:v>8671574.6400000006</c:v>
                </c:pt>
                <c:pt idx="171">
                  <c:v>8380638.29</c:v>
                </c:pt>
                <c:pt idx="172">
                  <c:v>8585462.4499999993</c:v>
                </c:pt>
                <c:pt idx="173">
                  <c:v>8445849.4299999997</c:v>
                </c:pt>
                <c:pt idx="174">
                  <c:v>8482867.5999999996</c:v>
                </c:pt>
                <c:pt idx="175">
                  <c:v>8027550.669999999</c:v>
                </c:pt>
                <c:pt idx="176">
                  <c:v>8232870.9099999992</c:v>
                </c:pt>
                <c:pt idx="177">
                  <c:v>8368880.259767442</c:v>
                </c:pt>
                <c:pt idx="178">
                  <c:v>8206073.6145031704</c:v>
                </c:pt>
                <c:pt idx="179">
                  <c:v>6994606.9500000002</c:v>
                </c:pt>
                <c:pt idx="180">
                  <c:v>6786503.209999999</c:v>
                </c:pt>
                <c:pt idx="181">
                  <c:v>6534355.7599999988</c:v>
                </c:pt>
                <c:pt idx="182">
                  <c:v>6523965.5</c:v>
                </c:pt>
                <c:pt idx="183">
                  <c:v>5846627.9990993068</c:v>
                </c:pt>
                <c:pt idx="184">
                  <c:v>5593521.0018706694</c:v>
                </c:pt>
                <c:pt idx="185">
                  <c:v>5311741.8400000008</c:v>
                </c:pt>
                <c:pt idx="186">
                  <c:v>5360509.7</c:v>
                </c:pt>
                <c:pt idx="187">
                  <c:v>5915633.96</c:v>
                </c:pt>
                <c:pt idx="188">
                  <c:v>5959897.1000000006</c:v>
                </c:pt>
                <c:pt idx="189">
                  <c:v>6133009.5899999999</c:v>
                </c:pt>
                <c:pt idx="190">
                  <c:v>6043850.7199999997</c:v>
                </c:pt>
                <c:pt idx="191">
                  <c:v>6030994.0699999994</c:v>
                </c:pt>
                <c:pt idx="192">
                  <c:v>6161936.629999999</c:v>
                </c:pt>
                <c:pt idx="193">
                  <c:v>6102879.9099999992</c:v>
                </c:pt>
                <c:pt idx="194">
                  <c:v>6152930.3545657564</c:v>
                </c:pt>
                <c:pt idx="195">
                  <c:v>5934044.5138213392</c:v>
                </c:pt>
                <c:pt idx="196">
                  <c:v>5874446.5800000001</c:v>
                </c:pt>
                <c:pt idx="197">
                  <c:v>5796313.1500000004</c:v>
                </c:pt>
                <c:pt idx="198">
                  <c:v>5942942.4756836453</c:v>
                </c:pt>
                <c:pt idx="199">
                  <c:v>6090436.2728150133</c:v>
                </c:pt>
                <c:pt idx="200">
                  <c:v>5756131.8999999994</c:v>
                </c:pt>
                <c:pt idx="201">
                  <c:v>5898675.2299999995</c:v>
                </c:pt>
                <c:pt idx="202">
                  <c:v>5887464.959999999</c:v>
                </c:pt>
                <c:pt idx="203">
                  <c:v>5839496.209999999</c:v>
                </c:pt>
                <c:pt idx="204">
                  <c:v>5623992.25</c:v>
                </c:pt>
                <c:pt idx="205">
                  <c:v>5582264.2599999998</c:v>
                </c:pt>
                <c:pt idx="206">
                  <c:v>5722082.1199999992</c:v>
                </c:pt>
                <c:pt idx="207">
                  <c:v>5757234.4299999997</c:v>
                </c:pt>
                <c:pt idx="208">
                  <c:v>5898512.2599999998</c:v>
                </c:pt>
                <c:pt idx="209">
                  <c:v>5475163.4400000004</c:v>
                </c:pt>
                <c:pt idx="210">
                  <c:v>5422028.4499999993</c:v>
                </c:pt>
                <c:pt idx="211">
                  <c:v>5557359.0500000007</c:v>
                </c:pt>
                <c:pt idx="212">
                  <c:v>5596819.3699999992</c:v>
                </c:pt>
                <c:pt idx="213">
                  <c:v>5560255.8500000006</c:v>
                </c:pt>
                <c:pt idx="214">
                  <c:v>5875943.2299999995</c:v>
                </c:pt>
                <c:pt idx="215">
                  <c:v>5968335.46</c:v>
                </c:pt>
                <c:pt idx="216">
                  <c:v>5926690.4900000002</c:v>
                </c:pt>
                <c:pt idx="217">
                  <c:v>5988173.96</c:v>
                </c:pt>
                <c:pt idx="218">
                  <c:v>6076990.9500000002</c:v>
                </c:pt>
                <c:pt idx="219">
                  <c:v>6166857.6499999994</c:v>
                </c:pt>
                <c:pt idx="220">
                  <c:v>6077333.5199999996</c:v>
                </c:pt>
                <c:pt idx="221">
                  <c:v>6172893.0200000005</c:v>
                </c:pt>
                <c:pt idx="222">
                  <c:v>5880230.1500000004</c:v>
                </c:pt>
                <c:pt idx="223">
                  <c:v>6190438.5700000003</c:v>
                </c:pt>
                <c:pt idx="224">
                  <c:v>6081121.2700000005</c:v>
                </c:pt>
                <c:pt idx="225">
                  <c:v>6158274.9000000004</c:v>
                </c:pt>
                <c:pt idx="226">
                  <c:v>6266987.8099999987</c:v>
                </c:pt>
                <c:pt idx="227">
                  <c:v>6214660.6699999999</c:v>
                </c:pt>
                <c:pt idx="228">
                  <c:v>6378641.1099999994</c:v>
                </c:pt>
                <c:pt idx="229">
                  <c:v>6616810.7599999998</c:v>
                </c:pt>
                <c:pt idx="230">
                  <c:v>6670035.71</c:v>
                </c:pt>
                <c:pt idx="231">
                  <c:v>6719917.6399999997</c:v>
                </c:pt>
                <c:pt idx="232">
                  <c:v>6531313.7200000007</c:v>
                </c:pt>
                <c:pt idx="233">
                  <c:v>6672462.5200000005</c:v>
                </c:pt>
                <c:pt idx="234">
                  <c:v>6524198.7199999997</c:v>
                </c:pt>
                <c:pt idx="235">
                  <c:v>6497496.3600000003</c:v>
                </c:pt>
                <c:pt idx="236">
                  <c:v>6623823.54</c:v>
                </c:pt>
                <c:pt idx="237">
                  <c:v>6674577.2400000002</c:v>
                </c:pt>
                <c:pt idx="238">
                  <c:v>6815360.0000000009</c:v>
                </c:pt>
                <c:pt idx="239">
                  <c:v>6789007.6800000006</c:v>
                </c:pt>
                <c:pt idx="240">
                  <c:v>6793788.6000000006</c:v>
                </c:pt>
                <c:pt idx="241">
                  <c:v>6773706.5600000005</c:v>
                </c:pt>
                <c:pt idx="242">
                  <c:v>6735608.0999999996</c:v>
                </c:pt>
                <c:pt idx="243">
                  <c:v>6538215.7999999998</c:v>
                </c:pt>
                <c:pt idx="244">
                  <c:v>6497343.3700000001</c:v>
                </c:pt>
                <c:pt idx="245">
                  <c:v>6510412.9400000004</c:v>
                </c:pt>
                <c:pt idx="246">
                  <c:v>6643138.6100000003</c:v>
                </c:pt>
                <c:pt idx="247">
                  <c:v>6472157.9800000004</c:v>
                </c:pt>
                <c:pt idx="248">
                  <c:v>6407716.5099999998</c:v>
                </c:pt>
                <c:pt idx="249">
                  <c:v>6157010.8100000005</c:v>
                </c:pt>
                <c:pt idx="250">
                  <c:v>6138708.6499999994</c:v>
                </c:pt>
                <c:pt idx="251">
                  <c:v>6590171.4500000002</c:v>
                </c:pt>
                <c:pt idx="252">
                  <c:v>6598335.6600000001</c:v>
                </c:pt>
                <c:pt idx="253">
                  <c:v>6661013.6000000006</c:v>
                </c:pt>
                <c:pt idx="254">
                  <c:v>6492951.8200000012</c:v>
                </c:pt>
                <c:pt idx="255">
                  <c:v>6555503.2000000002</c:v>
                </c:pt>
                <c:pt idx="256">
                  <c:v>6643364.4799999995</c:v>
                </c:pt>
                <c:pt idx="257">
                  <c:v>6721952.8600000003</c:v>
                </c:pt>
                <c:pt idx="258">
                  <c:v>6717019.7800000003</c:v>
                </c:pt>
                <c:pt idx="259">
                  <c:v>6394739.0100000007</c:v>
                </c:pt>
                <c:pt idx="260">
                  <c:v>6388932.790000001</c:v>
                </c:pt>
                <c:pt idx="261">
                  <c:v>6384505.6400000006</c:v>
                </c:pt>
                <c:pt idx="262">
                  <c:v>6213895.370000001</c:v>
                </c:pt>
                <c:pt idx="263">
                  <c:v>6454140.5599999996</c:v>
                </c:pt>
                <c:pt idx="264">
                  <c:v>6375947.4500000002</c:v>
                </c:pt>
                <c:pt idx="265">
                  <c:v>6363778.4999999991</c:v>
                </c:pt>
                <c:pt idx="266">
                  <c:v>6347060.9399999995</c:v>
                </c:pt>
                <c:pt idx="267">
                  <c:v>6420428.8799999999</c:v>
                </c:pt>
                <c:pt idx="268">
                  <c:v>6534408.6699999999</c:v>
                </c:pt>
                <c:pt idx="269">
                  <c:v>6433514.1200000001</c:v>
                </c:pt>
                <c:pt idx="270">
                  <c:v>6436387.1799999997</c:v>
                </c:pt>
                <c:pt idx="271">
                  <c:v>6245981.5</c:v>
                </c:pt>
                <c:pt idx="272">
                  <c:v>6116460.1800000006</c:v>
                </c:pt>
                <c:pt idx="273">
                  <c:v>6197542.5899999999</c:v>
                </c:pt>
                <c:pt idx="274">
                  <c:v>6152773.7000000002</c:v>
                </c:pt>
                <c:pt idx="275">
                  <c:v>6385918.1200000001</c:v>
                </c:pt>
                <c:pt idx="276">
                  <c:v>6326868.46</c:v>
                </c:pt>
                <c:pt idx="277">
                  <c:v>6615970.54</c:v>
                </c:pt>
                <c:pt idx="278">
                  <c:v>6384734.040000001</c:v>
                </c:pt>
                <c:pt idx="279">
                  <c:v>6435188.4800000014</c:v>
                </c:pt>
                <c:pt idx="280">
                  <c:v>6410630.4600000009</c:v>
                </c:pt>
                <c:pt idx="281">
                  <c:v>6325667.4100000011</c:v>
                </c:pt>
                <c:pt idx="282">
                  <c:v>6426319.29</c:v>
                </c:pt>
                <c:pt idx="283">
                  <c:v>6041226.4000000004</c:v>
                </c:pt>
                <c:pt idx="284">
                  <c:v>6382849.7400000012</c:v>
                </c:pt>
                <c:pt idx="285">
                  <c:v>6736228.3000000007</c:v>
                </c:pt>
                <c:pt idx="286">
                  <c:v>6725516</c:v>
                </c:pt>
                <c:pt idx="287">
                  <c:v>6769830.4100000011</c:v>
                </c:pt>
                <c:pt idx="288">
                  <c:v>6800979.7599999998</c:v>
                </c:pt>
                <c:pt idx="289">
                  <c:v>6381781</c:v>
                </c:pt>
                <c:pt idx="290">
                  <c:v>6238409.9899999993</c:v>
                </c:pt>
                <c:pt idx="291">
                  <c:v>6080975.2299999995</c:v>
                </c:pt>
                <c:pt idx="292">
                  <c:v>6031759.25</c:v>
                </c:pt>
                <c:pt idx="293">
                  <c:v>5953167.9500000002</c:v>
                </c:pt>
                <c:pt idx="294">
                  <c:v>5925397.7599999998</c:v>
                </c:pt>
                <c:pt idx="295">
                  <c:v>5816404.7500000009</c:v>
                </c:pt>
                <c:pt idx="296">
                  <c:v>5870964.0499999998</c:v>
                </c:pt>
                <c:pt idx="297">
                  <c:v>5415740.4800000004</c:v>
                </c:pt>
                <c:pt idx="298">
                  <c:v>5352627.290000001</c:v>
                </c:pt>
                <c:pt idx="299">
                  <c:v>5371425.1699999999</c:v>
                </c:pt>
                <c:pt idx="300">
                  <c:v>5480817.04</c:v>
                </c:pt>
                <c:pt idx="301">
                  <c:v>5424722.6699999999</c:v>
                </c:pt>
                <c:pt idx="302">
                  <c:v>5376313.71</c:v>
                </c:pt>
                <c:pt idx="303">
                  <c:v>4975058.6000000006</c:v>
                </c:pt>
                <c:pt idx="304">
                  <c:v>5010483.3099999996</c:v>
                </c:pt>
                <c:pt idx="305">
                  <c:v>5224373.04</c:v>
                </c:pt>
                <c:pt idx="306">
                  <c:v>5310724.2700000005</c:v>
                </c:pt>
                <c:pt idx="307">
                  <c:v>5081763.05</c:v>
                </c:pt>
                <c:pt idx="308">
                  <c:v>5206638.1000000006</c:v>
                </c:pt>
                <c:pt idx="309">
                  <c:v>5066904.16</c:v>
                </c:pt>
                <c:pt idx="310">
                  <c:v>4968040.5799999991</c:v>
                </c:pt>
                <c:pt idx="311">
                  <c:v>5154275.3500000006</c:v>
                </c:pt>
                <c:pt idx="312">
                  <c:v>5151593.1799999988</c:v>
                </c:pt>
                <c:pt idx="313">
                  <c:v>5491419.040000001</c:v>
                </c:pt>
                <c:pt idx="314">
                  <c:v>5499367.1100000003</c:v>
                </c:pt>
                <c:pt idx="315">
                  <c:v>5113661.9800000014</c:v>
                </c:pt>
                <c:pt idx="316">
                  <c:v>5145835.75</c:v>
                </c:pt>
                <c:pt idx="317">
                  <c:v>5174931.05</c:v>
                </c:pt>
                <c:pt idx="318">
                  <c:v>5356279.55</c:v>
                </c:pt>
                <c:pt idx="319">
                  <c:v>5215896.05</c:v>
                </c:pt>
                <c:pt idx="320">
                  <c:v>4987291.6899999995</c:v>
                </c:pt>
                <c:pt idx="321">
                  <c:v>5495556.2199999997</c:v>
                </c:pt>
                <c:pt idx="322">
                  <c:v>5356805.1099999994</c:v>
                </c:pt>
                <c:pt idx="323">
                  <c:v>5208282.5999999996</c:v>
                </c:pt>
                <c:pt idx="324">
                  <c:v>5237689.41</c:v>
                </c:pt>
                <c:pt idx="325">
                  <c:v>5590381.8999999994</c:v>
                </c:pt>
                <c:pt idx="326">
                  <c:v>5301865.3800000008</c:v>
                </c:pt>
                <c:pt idx="327">
                  <c:v>5083139.93</c:v>
                </c:pt>
                <c:pt idx="328">
                  <c:v>5166576.16</c:v>
                </c:pt>
                <c:pt idx="329">
                  <c:v>5085003.57</c:v>
                </c:pt>
                <c:pt idx="330">
                  <c:v>4643357.26</c:v>
                </c:pt>
                <c:pt idx="331">
                  <c:v>4490513.91</c:v>
                </c:pt>
                <c:pt idx="332">
                  <c:v>4456481.99</c:v>
                </c:pt>
                <c:pt idx="333">
                  <c:v>4704571.0200000005</c:v>
                </c:pt>
                <c:pt idx="334">
                  <c:v>4451875.3699999992</c:v>
                </c:pt>
                <c:pt idx="335">
                  <c:v>4428894.6599999992</c:v>
                </c:pt>
                <c:pt idx="336">
                  <c:v>4462967.7171137026</c:v>
                </c:pt>
                <c:pt idx="337">
                  <c:v>4235030.3967638481</c:v>
                </c:pt>
                <c:pt idx="338">
                  <c:v>3934415.3397444095</c:v>
                </c:pt>
                <c:pt idx="339">
                  <c:v>3678897.292492013</c:v>
                </c:pt>
                <c:pt idx="340">
                  <c:v>3803617.8734275624</c:v>
                </c:pt>
                <c:pt idx="341">
                  <c:v>3783483.5345936404</c:v>
                </c:pt>
                <c:pt idx="342">
                  <c:v>3077786.3100000005</c:v>
                </c:pt>
                <c:pt idx="343">
                  <c:v>3245499.4814229244</c:v>
                </c:pt>
                <c:pt idx="344">
                  <c:v>2804618.6136758891</c:v>
                </c:pt>
                <c:pt idx="345">
                  <c:v>2625213.7477130052</c:v>
                </c:pt>
                <c:pt idx="346">
                  <c:v>2447592.5109865475</c:v>
                </c:pt>
                <c:pt idx="347">
                  <c:v>2867376.6241968912</c:v>
                </c:pt>
                <c:pt idx="348">
                  <c:v>3259346.2430569949</c:v>
                </c:pt>
                <c:pt idx="349">
                  <c:v>2924928.7299999995</c:v>
                </c:pt>
                <c:pt idx="350">
                  <c:v>3488927.9899999998</c:v>
                </c:pt>
                <c:pt idx="351">
                  <c:v>3720472.31</c:v>
                </c:pt>
                <c:pt idx="352">
                  <c:v>3878464.6</c:v>
                </c:pt>
                <c:pt idx="353">
                  <c:v>3969657.7800000003</c:v>
                </c:pt>
                <c:pt idx="354">
                  <c:v>3633534.8500000006</c:v>
                </c:pt>
                <c:pt idx="355">
                  <c:v>3449177.2399999998</c:v>
                </c:pt>
                <c:pt idx="356">
                  <c:v>3856719.7299999995</c:v>
                </c:pt>
                <c:pt idx="357">
                  <c:v>4219719.46</c:v>
                </c:pt>
                <c:pt idx="358">
                  <c:v>4286790.6599999992</c:v>
                </c:pt>
                <c:pt idx="359">
                  <c:v>4503977.8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D-411D-8A16-233784C28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38328"/>
        <c:axId val="610538656"/>
      </c:area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3.9511111111111101E-3"/>
                <c:y val="3.3859490740740739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pl-PL">
                      <a:solidFill>
                        <a:sysClr val="windowText" lastClr="000000"/>
                      </a:solidFill>
                    </a:rPr>
                    <a:t>Miliony PLN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 i="0" u="none" strike="noStrike" baseline="0">
                <a:effectLst/>
              </a:rPr>
              <a:t>WYBRANY </a:t>
            </a:r>
            <a:r>
              <a:rPr lang="pl-PL" sz="2000" b="1">
                <a:solidFill>
                  <a:sysClr val="windowText" lastClr="000000"/>
                </a:solidFill>
              </a:rPr>
              <a:t>OKRES: 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różnica odwzorowania narastająco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Analiza_Okres!$G$7</c:f>
              <c:strCache>
                <c:ptCount val="1"/>
                <c:pt idx="0">
                  <c:v>RÓŻNICA ODWZ.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Analiza_Okres!daty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Analiza_Okres!rozn_nar</c:f>
              <c:numCache>
                <c:formatCode>#\ ##0.000</c:formatCode>
                <c:ptCount val="144"/>
                <c:pt idx="0">
                  <c:v>-1.2499205752188214</c:v>
                </c:pt>
                <c:pt idx="1">
                  <c:v>-0.88614057977434157</c:v>
                </c:pt>
                <c:pt idx="2">
                  <c:v>-0.99195020075184548</c:v>
                </c:pt>
                <c:pt idx="3">
                  <c:v>-0.83219103429920116</c:v>
                </c:pt>
                <c:pt idx="4">
                  <c:v>-0.68071422572960616</c:v>
                </c:pt>
                <c:pt idx="5">
                  <c:v>-0.55650800660278499</c:v>
                </c:pt>
                <c:pt idx="6">
                  <c:v>-1.493781672934924</c:v>
                </c:pt>
                <c:pt idx="7">
                  <c:v>-1.2912763700149266</c:v>
                </c:pt>
                <c:pt idx="8">
                  <c:v>-1.3195240478418135</c:v>
                </c:pt>
                <c:pt idx="9">
                  <c:v>-1.2554118195921449</c:v>
                </c:pt>
                <c:pt idx="10">
                  <c:v>-1.5268983759711863</c:v>
                </c:pt>
                <c:pt idx="11">
                  <c:v>-1.5625670575656558</c:v>
                </c:pt>
                <c:pt idx="12">
                  <c:v>-1.5726260333939202</c:v>
                </c:pt>
                <c:pt idx="13">
                  <c:v>-1.8687556508752978</c:v>
                </c:pt>
                <c:pt idx="14">
                  <c:v>-1.6226727090107196</c:v>
                </c:pt>
                <c:pt idx="15">
                  <c:v>-1.5841708247665176</c:v>
                </c:pt>
                <c:pt idx="16">
                  <c:v>-1.6073975777690097</c:v>
                </c:pt>
                <c:pt idx="17">
                  <c:v>-1.6687752980109827</c:v>
                </c:pt>
                <c:pt idx="18">
                  <c:v>-1.7331056919106858</c:v>
                </c:pt>
                <c:pt idx="19">
                  <c:v>-1.872590781939576</c:v>
                </c:pt>
                <c:pt idx="20">
                  <c:v>-1.5852839517073947</c:v>
                </c:pt>
                <c:pt idx="21">
                  <c:v>-1.778797188426684</c:v>
                </c:pt>
                <c:pt idx="22">
                  <c:v>-1.6010437099814312</c:v>
                </c:pt>
                <c:pt idx="23">
                  <c:v>-1.9159691009027591</c:v>
                </c:pt>
                <c:pt idx="24">
                  <c:v>-1.6597579818578234</c:v>
                </c:pt>
                <c:pt idx="25">
                  <c:v>-1.8917462427675891</c:v>
                </c:pt>
                <c:pt idx="26">
                  <c:v>-1.6431682856391072</c:v>
                </c:pt>
                <c:pt idx="27">
                  <c:v>-1.5715783363579039</c:v>
                </c:pt>
                <c:pt idx="28">
                  <c:v>-1.9279790138834185</c:v>
                </c:pt>
                <c:pt idx="29">
                  <c:v>-1.6309884627700999</c:v>
                </c:pt>
                <c:pt idx="30">
                  <c:v>-1.4831533115722384</c:v>
                </c:pt>
                <c:pt idx="31">
                  <c:v>-1.7711841437712095</c:v>
                </c:pt>
                <c:pt idx="32">
                  <c:v>-2.0270838125368673</c:v>
                </c:pt>
                <c:pt idx="33">
                  <c:v>-1.7952616787293652</c:v>
                </c:pt>
                <c:pt idx="34">
                  <c:v>-1.4445605047761156</c:v>
                </c:pt>
                <c:pt idx="35">
                  <c:v>-1.701670486299578</c:v>
                </c:pt>
                <c:pt idx="36">
                  <c:v>-1.517439947560606</c:v>
                </c:pt>
                <c:pt idx="37">
                  <c:v>-1.207082009945204</c:v>
                </c:pt>
                <c:pt idx="38">
                  <c:v>-2.0193262349458063</c:v>
                </c:pt>
                <c:pt idx="39">
                  <c:v>-2.2238299741052847</c:v>
                </c:pt>
                <c:pt idx="40">
                  <c:v>-1.9615493473050361</c:v>
                </c:pt>
                <c:pt idx="41">
                  <c:v>-1.850133251439201</c:v>
                </c:pt>
                <c:pt idx="42">
                  <c:v>-1.9008208280702599</c:v>
                </c:pt>
                <c:pt idx="43">
                  <c:v>-2.2109271282159892</c:v>
                </c:pt>
                <c:pt idx="44">
                  <c:v>-2.1737595932427745</c:v>
                </c:pt>
                <c:pt idx="45">
                  <c:v>-1.4011497717869581</c:v>
                </c:pt>
                <c:pt idx="46">
                  <c:v>-1.8565778996071702</c:v>
                </c:pt>
                <c:pt idx="47">
                  <c:v>-2.0137013043019403</c:v>
                </c:pt>
                <c:pt idx="48">
                  <c:v>-1.7615680736027928</c:v>
                </c:pt>
                <c:pt idx="49">
                  <c:v>-1.6885590629654779</c:v>
                </c:pt>
                <c:pt idx="50">
                  <c:v>-1.8936641426431478</c:v>
                </c:pt>
                <c:pt idx="51">
                  <c:v>-1.8186613697857346</c:v>
                </c:pt>
                <c:pt idx="52">
                  <c:v>-2.4796139756392499</c:v>
                </c:pt>
                <c:pt idx="53">
                  <c:v>-1.7718133030523942</c:v>
                </c:pt>
                <c:pt idx="54">
                  <c:v>-2.0364622961088319</c:v>
                </c:pt>
                <c:pt idx="55">
                  <c:v>-2.0278049200644466</c:v>
                </c:pt>
                <c:pt idx="56">
                  <c:v>-2.0347913985673927</c:v>
                </c:pt>
                <c:pt idx="57">
                  <c:v>-1.724025184496436</c:v>
                </c:pt>
                <c:pt idx="58">
                  <c:v>-2.6614103901146713</c:v>
                </c:pt>
                <c:pt idx="59">
                  <c:v>-1.6784197152459268</c:v>
                </c:pt>
                <c:pt idx="60">
                  <c:v>-1.92196568798777</c:v>
                </c:pt>
                <c:pt idx="61">
                  <c:v>-1.6383832691212463</c:v>
                </c:pt>
                <c:pt idx="62">
                  <c:v>-1.6340727481562789</c:v>
                </c:pt>
                <c:pt idx="63">
                  <c:v>-1.6282038591998171</c:v>
                </c:pt>
                <c:pt idx="64">
                  <c:v>-1.7174914268764718</c:v>
                </c:pt>
                <c:pt idx="65">
                  <c:v>-1.7211865099182488</c:v>
                </c:pt>
                <c:pt idx="66">
                  <c:v>-1.8000665836297669</c:v>
                </c:pt>
                <c:pt idx="67">
                  <c:v>-1.3835471544597966</c:v>
                </c:pt>
                <c:pt idx="68">
                  <c:v>-0.93628029734574847</c:v>
                </c:pt>
                <c:pt idx="69">
                  <c:v>-1.509761446029001</c:v>
                </c:pt>
                <c:pt idx="70">
                  <c:v>-1.6553255026238278</c:v>
                </c:pt>
                <c:pt idx="71">
                  <c:v>-1.7163187459824258</c:v>
                </c:pt>
                <c:pt idx="72">
                  <c:v>-1.4360749116698712</c:v>
                </c:pt>
                <c:pt idx="73">
                  <c:v>-1.4755372181460502</c:v>
                </c:pt>
                <c:pt idx="74">
                  <c:v>-1.9531945730161482</c:v>
                </c:pt>
                <c:pt idx="75">
                  <c:v>-1.3773175321586062</c:v>
                </c:pt>
                <c:pt idx="76">
                  <c:v>-1.3900672392009206</c:v>
                </c:pt>
                <c:pt idx="77">
                  <c:v>-1.466699400986049</c:v>
                </c:pt>
                <c:pt idx="78">
                  <c:v>-1.346211907258843</c:v>
                </c:pt>
                <c:pt idx="79">
                  <c:v>-1.0737704035197582</c:v>
                </c:pt>
                <c:pt idx="80">
                  <c:v>-1.3865409470529388</c:v>
                </c:pt>
                <c:pt idx="81">
                  <c:v>-1.0646569635495373</c:v>
                </c:pt>
                <c:pt idx="82">
                  <c:v>-0.8779398583418363</c:v>
                </c:pt>
                <c:pt idx="83">
                  <c:v>-1.1317955071185049</c:v>
                </c:pt>
                <c:pt idx="84">
                  <c:v>-1.0695205252485795</c:v>
                </c:pt>
                <c:pt idx="85">
                  <c:v>-1.3026286956423272</c:v>
                </c:pt>
                <c:pt idx="86">
                  <c:v>-1.4384426442868525</c:v>
                </c:pt>
                <c:pt idx="87">
                  <c:v>-1.0541777357171211</c:v>
                </c:pt>
                <c:pt idx="88">
                  <c:v>-0.46589267799226342</c:v>
                </c:pt>
                <c:pt idx="89">
                  <c:v>-0.33535345256859861</c:v>
                </c:pt>
                <c:pt idx="90">
                  <c:v>-1.0402994486871098</c:v>
                </c:pt>
                <c:pt idx="91">
                  <c:v>-1.0477226560137942</c:v>
                </c:pt>
                <c:pt idx="92">
                  <c:v>-1.5288137539033131</c:v>
                </c:pt>
                <c:pt idx="93">
                  <c:v>-1.1112080876166663</c:v>
                </c:pt>
                <c:pt idx="94">
                  <c:v>-1.2122085258373994</c:v>
                </c:pt>
                <c:pt idx="95">
                  <c:v>-1.0244431797659548</c:v>
                </c:pt>
                <c:pt idx="96">
                  <c:v>-1.0289768817165035</c:v>
                </c:pt>
                <c:pt idx="97">
                  <c:v>-1.197101989281435</c:v>
                </c:pt>
                <c:pt idx="98">
                  <c:v>-1.1259282962936212</c:v>
                </c:pt>
                <c:pt idx="99">
                  <c:v>-1.1296082994029288</c:v>
                </c:pt>
                <c:pt idx="100">
                  <c:v>-0.6585741031076231</c:v>
                </c:pt>
                <c:pt idx="101">
                  <c:v>-1.2819716138563808</c:v>
                </c:pt>
                <c:pt idx="102">
                  <c:v>-1.5262552573603538</c:v>
                </c:pt>
                <c:pt idx="103">
                  <c:v>-1.081920816028159</c:v>
                </c:pt>
                <c:pt idx="104">
                  <c:v>-7.8261700939841194E-2</c:v>
                </c:pt>
                <c:pt idx="105">
                  <c:v>-0.96588231069010266</c:v>
                </c:pt>
                <c:pt idx="106">
                  <c:v>-0.68908893060416476</c:v>
                </c:pt>
                <c:pt idx="107">
                  <c:v>-0.81573395547664962</c:v>
                </c:pt>
                <c:pt idx="108">
                  <c:v>-1.3586341767435228</c:v>
                </c:pt>
                <c:pt idx="109">
                  <c:v>-0.82206262071652381</c:v>
                </c:pt>
                <c:pt idx="110">
                  <c:v>-0.77614961601070176</c:v>
                </c:pt>
                <c:pt idx="111">
                  <c:v>-0.63557739360745602</c:v>
                </c:pt>
                <c:pt idx="112">
                  <c:v>-1.0216905439636492</c:v>
                </c:pt>
                <c:pt idx="113">
                  <c:v>-0.96693013377341375</c:v>
                </c:pt>
                <c:pt idx="114">
                  <c:v>-0.89290554715734105</c:v>
                </c:pt>
                <c:pt idx="115">
                  <c:v>-0.31960301146197745</c:v>
                </c:pt>
                <c:pt idx="116">
                  <c:v>-0.94541562864031148</c:v>
                </c:pt>
                <c:pt idx="117">
                  <c:v>-0.59941895860797789</c:v>
                </c:pt>
                <c:pt idx="118">
                  <c:v>-0.82987369242606412</c:v>
                </c:pt>
                <c:pt idx="119">
                  <c:v>-0.71147943324421092</c:v>
                </c:pt>
                <c:pt idx="120">
                  <c:v>-0.91951223790043279</c:v>
                </c:pt>
                <c:pt idx="121">
                  <c:v>-0.33033525638522798</c:v>
                </c:pt>
                <c:pt idx="122">
                  <c:v>-0.62179627420499983</c:v>
                </c:pt>
                <c:pt idx="123">
                  <c:v>-0.59131478848545305</c:v>
                </c:pt>
                <c:pt idx="124">
                  <c:v>-0.58681217944076547</c:v>
                </c:pt>
                <c:pt idx="125">
                  <c:v>-0.99120617241567066</c:v>
                </c:pt>
                <c:pt idx="126">
                  <c:v>-0.62300640168456711</c:v>
                </c:pt>
                <c:pt idx="127">
                  <c:v>-0.36944538081005174</c:v>
                </c:pt>
                <c:pt idx="128">
                  <c:v>-1.0339704763901447</c:v>
                </c:pt>
                <c:pt idx="129">
                  <c:v>-0.521135630146774</c:v>
                </c:pt>
                <c:pt idx="130">
                  <c:v>-0.98065612335209718</c:v>
                </c:pt>
                <c:pt idx="131">
                  <c:v>-0.59621816916759496</c:v>
                </c:pt>
                <c:pt idx="132">
                  <c:v>-0.38635654747526393</c:v>
                </c:pt>
                <c:pt idx="133">
                  <c:v>-0.70713040484768896</c:v>
                </c:pt>
                <c:pt idx="134">
                  <c:v>-6.3482680342741293E-2</c:v>
                </c:pt>
                <c:pt idx="135">
                  <c:v>-0.70351847416874058</c:v>
                </c:pt>
                <c:pt idx="136">
                  <c:v>-0.33466655178805427</c:v>
                </c:pt>
                <c:pt idx="137">
                  <c:v>-0.96025665944429184</c:v>
                </c:pt>
                <c:pt idx="138">
                  <c:v>-0.49209410888878535</c:v>
                </c:pt>
                <c:pt idx="139">
                  <c:v>-0.45469147371103302</c:v>
                </c:pt>
                <c:pt idx="140">
                  <c:v>-0.73656294481317941</c:v>
                </c:pt>
                <c:pt idx="141">
                  <c:v>-0.86485154747155679</c:v>
                </c:pt>
                <c:pt idx="142">
                  <c:v>-0.697039581538339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E-418E-BAE8-6496C9D7E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>
                    <a:solidFill>
                      <a:sysClr val="windowText" lastClr="000000"/>
                    </a:solidFill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0.97366666666666668"/>
              <c:y val="3.811226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 i="0" u="none" strike="noStrike" baseline="0">
                <a:effectLst/>
              </a:rPr>
              <a:t>WYBRANY </a:t>
            </a:r>
            <a:r>
              <a:rPr lang="pl-PL" sz="2000" b="1">
                <a:solidFill>
                  <a:sysClr val="windowText" lastClr="000000"/>
                </a:solidFill>
              </a:rPr>
              <a:t>OKRES: 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</a:t>
            </a:r>
            <a:r>
              <a:rPr lang="pl-PL" sz="2000" b="1">
                <a:solidFill>
                  <a:sysClr val="windowText" lastClr="000000"/>
                </a:solidFill>
              </a:rPr>
              <a:t>dzienne</a:t>
            </a:r>
            <a:r>
              <a:rPr lang="pl-PL" sz="2000" b="1" baseline="0">
                <a:solidFill>
                  <a:sysClr val="windowText" lastClr="000000"/>
                </a:solidFill>
              </a:rPr>
              <a:t> różnice odwzorowania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063824074074076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Analiza_Okres!$J$8</c:f>
              <c:strCache>
                <c:ptCount val="1"/>
                <c:pt idx="0">
                  <c:v>WANCI - Indeks</c:v>
                </c:pt>
              </c:strCache>
            </c:strRef>
          </c:tx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Analiza_Okres!daty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Analiza_Okres!rozn_dz</c:f>
              <c:numCache>
                <c:formatCode>0.000%</c:formatCode>
                <c:ptCount val="144"/>
                <c:pt idx="0">
                  <c:v>-3.6770763531109602E-3</c:v>
                </c:pt>
                <c:pt idx="1">
                  <c:v>1.0681265030622646E-3</c:v>
                </c:pt>
                <c:pt idx="2">
                  <c:v>-1.6122973005505802E-3</c:v>
                </c:pt>
                <c:pt idx="3">
                  <c:v>-1.5263142238559815E-3</c:v>
                </c:pt>
                <c:pt idx="4">
                  <c:v>-1.2497937157967508E-3</c:v>
                </c:pt>
                <c:pt idx="5">
                  <c:v>9.4698867633159593E-3</c:v>
                </c:pt>
                <c:pt idx="6">
                  <c:v>-2.0536514331252354E-3</c:v>
                </c:pt>
                <c:pt idx="7">
                  <c:v>2.8621300536724181E-4</c:v>
                </c:pt>
                <c:pt idx="8">
                  <c:v>-6.4948420591955493E-4</c:v>
                </c:pt>
                <c:pt idx="9">
                  <c:v>2.7531681172794946E-3</c:v>
                </c:pt>
                <c:pt idx="10">
                  <c:v>3.6228312581786581E-4</c:v>
                </c:pt>
                <c:pt idx="11">
                  <c:v>1.0219171211906138E-4</c:v>
                </c:pt>
                <c:pt idx="12">
                  <c:v>3.0131453310635343E-3</c:v>
                </c:pt>
                <c:pt idx="13">
                  <c:v>-2.5045530426094191E-3</c:v>
                </c:pt>
                <c:pt idx="14">
                  <c:v>-3.9129292325824905E-4</c:v>
                </c:pt>
                <c:pt idx="15">
                  <c:v>2.3603412640203769E-4</c:v>
                </c:pt>
                <c:pt idx="16">
                  <c:v>6.2399886308438582E-4</c:v>
                </c:pt>
                <c:pt idx="17">
                  <c:v>6.544355207424319E-4</c:v>
                </c:pt>
                <c:pt idx="18">
                  <c:v>1.4204598705548567E-3</c:v>
                </c:pt>
                <c:pt idx="19">
                  <c:v>-2.9236178706223657E-3</c:v>
                </c:pt>
                <c:pt idx="20">
                  <c:v>1.9682395801672165E-3</c:v>
                </c:pt>
                <c:pt idx="21">
                  <c:v>-1.808090560838603E-3</c:v>
                </c:pt>
                <c:pt idx="22">
                  <c:v>3.2056277758089366E-3</c:v>
                </c:pt>
                <c:pt idx="23">
                  <c:v>-2.6087535979694675E-3</c:v>
                </c:pt>
                <c:pt idx="24">
                  <c:v>2.3618238239397765E-3</c:v>
                </c:pt>
                <c:pt idx="25">
                  <c:v>-2.5305065190430014E-3</c:v>
                </c:pt>
                <c:pt idx="26">
                  <c:v>-7.2759468720927541E-4</c:v>
                </c:pt>
                <c:pt idx="27">
                  <c:v>3.6274836181712355E-3</c:v>
                </c:pt>
                <c:pt idx="28">
                  <c:v>-3.0237142777823781E-3</c:v>
                </c:pt>
                <c:pt idx="29">
                  <c:v>-1.5017348662153974E-3</c:v>
                </c:pt>
                <c:pt idx="30">
                  <c:v>2.9279531171918817E-3</c:v>
                </c:pt>
                <c:pt idx="31">
                  <c:v>2.6085377657499888E-3</c:v>
                </c:pt>
                <c:pt idx="32">
                  <c:v>-2.363390899884292E-3</c:v>
                </c:pt>
                <c:pt idx="33">
                  <c:v>-3.5647614189380766E-3</c:v>
                </c:pt>
                <c:pt idx="34">
                  <c:v>2.6121941075173578E-3</c:v>
                </c:pt>
                <c:pt idx="35">
                  <c:v>-1.8724439448556014E-3</c:v>
                </c:pt>
                <c:pt idx="36">
                  <c:v>-3.1464447253476326E-3</c:v>
                </c:pt>
                <c:pt idx="37">
                  <c:v>8.255669178287536E-3</c:v>
                </c:pt>
                <c:pt idx="38">
                  <c:v>2.0893656599178553E-3</c:v>
                </c:pt>
                <c:pt idx="39">
                  <c:v>-2.6788682350933259E-3</c:v>
                </c:pt>
                <c:pt idx="40">
                  <c:v>-1.1358077720371007E-3</c:v>
                </c:pt>
                <c:pt idx="41">
                  <c:v>5.1656381329578645E-4</c:v>
                </c:pt>
                <c:pt idx="42">
                  <c:v>3.166157806471958E-3</c:v>
                </c:pt>
                <c:pt idx="43">
                  <c:v>-3.8000639926954322E-4</c:v>
                </c:pt>
                <c:pt idx="44">
                  <c:v>-7.8667526986368509E-3</c:v>
                </c:pt>
                <c:pt idx="45">
                  <c:v>4.6297009372214676E-3</c:v>
                </c:pt>
                <c:pt idx="46">
                  <c:v>1.6022399631285067E-3</c:v>
                </c:pt>
                <c:pt idx="47">
                  <c:v>-2.5698429413974705E-3</c:v>
                </c:pt>
                <c:pt idx="48">
                  <c:v>-7.4290573615279354E-4</c:v>
                </c:pt>
                <c:pt idx="49">
                  <c:v>2.0884581586748871E-3</c:v>
                </c:pt>
                <c:pt idx="50">
                  <c:v>-7.6421279841934996E-4</c:v>
                </c:pt>
                <c:pt idx="51">
                  <c:v>6.7547194086623741E-3</c:v>
                </c:pt>
                <c:pt idx="52">
                  <c:v>-7.2317641705571811E-3</c:v>
                </c:pt>
                <c:pt idx="53">
                  <c:v>2.6978625564808342E-3</c:v>
                </c:pt>
                <c:pt idx="54">
                  <c:v>-8.8369547779909574E-5</c:v>
                </c:pt>
                <c:pt idx="55">
                  <c:v>7.1313372277572416E-5</c:v>
                </c:pt>
                <c:pt idx="56">
                  <c:v>-3.1671891540478916E-3</c:v>
                </c:pt>
                <c:pt idx="57">
                  <c:v>9.5840755376802797E-3</c:v>
                </c:pt>
                <c:pt idx="58">
                  <c:v>-1.0048023017040169E-2</c:v>
                </c:pt>
                <c:pt idx="59">
                  <c:v>2.4801076934711785E-3</c:v>
                </c:pt>
                <c:pt idx="60">
                  <c:v>-2.8872237794931657E-3</c:v>
                </c:pt>
                <c:pt idx="61">
                  <c:v>-4.3822241445123228E-5</c:v>
                </c:pt>
                <c:pt idx="62">
                  <c:v>-5.9662060300259834E-5</c:v>
                </c:pt>
                <c:pt idx="63">
                  <c:v>9.0806630388245643E-4</c:v>
                </c:pt>
                <c:pt idx="64">
                  <c:v>3.7597254672740686E-5</c:v>
                </c:pt>
                <c:pt idx="65">
                  <c:v>8.0293751045715581E-4</c:v>
                </c:pt>
                <c:pt idx="66">
                  <c:v>-4.2325749283250906E-3</c:v>
                </c:pt>
                <c:pt idx="67">
                  <c:v>-4.5251642041389843E-3</c:v>
                </c:pt>
                <c:pt idx="68">
                  <c:v>5.8058341593145834E-3</c:v>
                </c:pt>
                <c:pt idx="69">
                  <c:v>1.4790473994104811E-3</c:v>
                </c:pt>
                <c:pt idx="70">
                  <c:v>6.2039114431698857E-4</c:v>
                </c:pt>
                <c:pt idx="71">
                  <c:v>-2.8473195976644232E-3</c:v>
                </c:pt>
                <c:pt idx="72">
                  <c:v>4.0045288745816157E-4</c:v>
                </c:pt>
                <c:pt idx="73">
                  <c:v>4.8598994080491023E-3</c:v>
                </c:pt>
                <c:pt idx="74">
                  <c:v>-5.8563094142841006E-3</c:v>
                </c:pt>
                <c:pt idx="75">
                  <c:v>1.2928599101424444E-4</c:v>
                </c:pt>
                <c:pt idx="76">
                  <c:v>7.7742628381179731E-4</c:v>
                </c:pt>
                <c:pt idx="77">
                  <c:v>-1.2220628594055982E-3</c:v>
                </c:pt>
                <c:pt idx="78">
                  <c:v>-2.7577857274622298E-3</c:v>
                </c:pt>
                <c:pt idx="79">
                  <c:v>3.1666629327712636E-3</c:v>
                </c:pt>
                <c:pt idx="80">
                  <c:v>-3.2587822852597637E-3</c:v>
                </c:pt>
                <c:pt idx="81">
                  <c:v>-1.8854852939332806E-3</c:v>
                </c:pt>
                <c:pt idx="82">
                  <c:v>2.5643259617153767E-3</c:v>
                </c:pt>
                <c:pt idx="83">
                  <c:v>-6.296804678212059E-4</c:v>
                </c:pt>
                <c:pt idx="84">
                  <c:v>2.3590630326861955E-3</c:v>
                </c:pt>
                <c:pt idx="85">
                  <c:v>1.3770121436582107E-3</c:v>
                </c:pt>
                <c:pt idx="86">
                  <c:v>-3.8911497297636384E-3</c:v>
                </c:pt>
                <c:pt idx="87">
                  <c:v>-5.9279220993032049E-3</c:v>
                </c:pt>
                <c:pt idx="88">
                  <c:v>-1.3106431799846129E-3</c:v>
                </c:pt>
                <c:pt idx="89">
                  <c:v>7.0983136394618292E-3</c:v>
                </c:pt>
                <c:pt idx="90">
                  <c:v>7.501524070557819E-5</c:v>
                </c:pt>
                <c:pt idx="91">
                  <c:v>4.873706918328162E-3</c:v>
                </c:pt>
                <c:pt idx="92">
                  <c:v>-4.2319247643947434E-3</c:v>
                </c:pt>
                <c:pt idx="93">
                  <c:v>1.0218756848118021E-3</c:v>
                </c:pt>
                <c:pt idx="94">
                  <c:v>-1.8988898004702881E-3</c:v>
                </c:pt>
                <c:pt idx="95">
                  <c:v>4.5807327944263898E-5</c:v>
                </c:pt>
                <c:pt idx="96">
                  <c:v>1.7001750999691596E-3</c:v>
                </c:pt>
                <c:pt idx="97">
                  <c:v>-7.2010104329496907E-4</c:v>
                </c:pt>
                <c:pt idx="98">
                  <c:v>3.7219784021970403E-5</c:v>
                </c:pt>
                <c:pt idx="99">
                  <c:v>-4.7528456043459556E-3</c:v>
                </c:pt>
                <c:pt idx="100">
                  <c:v>6.295075099231379E-3</c:v>
                </c:pt>
                <c:pt idx="101">
                  <c:v>2.4776263694162737E-3</c:v>
                </c:pt>
                <c:pt idx="102">
                  <c:v>-4.5020627804633782E-3</c:v>
                </c:pt>
                <c:pt idx="103">
                  <c:v>-1.0095237982753268E-2</c:v>
                </c:pt>
                <c:pt idx="104">
                  <c:v>8.9228486841029589E-3</c:v>
                </c:pt>
                <c:pt idx="105">
                  <c:v>-2.7910309776839034E-3</c:v>
                </c:pt>
                <c:pt idx="106">
                  <c:v>1.2760515786694321E-3</c:v>
                </c:pt>
                <c:pt idx="107">
                  <c:v>5.488687983226305E-3</c:v>
                </c:pt>
                <c:pt idx="108">
                  <c:v>-5.4248787984846822E-3</c:v>
                </c:pt>
                <c:pt idx="109">
                  <c:v>-4.6282854648654632E-4</c:v>
                </c:pt>
                <c:pt idx="110">
                  <c:v>-1.4157154777064513E-3</c:v>
                </c:pt>
                <c:pt idx="111">
                  <c:v>3.8933984026956452E-3</c:v>
                </c:pt>
                <c:pt idx="112">
                  <c:v>-5.5310368296719939E-4</c:v>
                </c:pt>
                <c:pt idx="113">
                  <c:v>-7.4719419270134063E-4</c:v>
                </c:pt>
                <c:pt idx="114">
                  <c:v>-5.7680100595459902E-3</c:v>
                </c:pt>
                <c:pt idx="115">
                  <c:v>6.2979821815382503E-3</c:v>
                </c:pt>
                <c:pt idx="116">
                  <c:v>-3.4869036528151626E-3</c:v>
                </c:pt>
                <c:pt idx="117">
                  <c:v>2.3211362880526942E-3</c:v>
                </c:pt>
                <c:pt idx="118">
                  <c:v>-1.1931379669449611E-3</c:v>
                </c:pt>
                <c:pt idx="119">
                  <c:v>2.0974332903518356E-3</c:v>
                </c:pt>
                <c:pt idx="120">
                  <c:v>-5.9288377889391373E-3</c:v>
                </c:pt>
                <c:pt idx="121">
                  <c:v>2.9285541047873766E-3</c:v>
                </c:pt>
                <c:pt idx="122">
                  <c:v>-3.0667501384417165E-4</c:v>
                </c:pt>
                <c:pt idx="123">
                  <c:v>-4.5292894356049884E-5</c:v>
                </c:pt>
                <c:pt idx="124">
                  <c:v>4.0761063821751209E-3</c:v>
                </c:pt>
                <c:pt idx="125">
                  <c:v>-3.7119614089634323E-3</c:v>
                </c:pt>
                <c:pt idx="126">
                  <c:v>-2.5482566903236442E-3</c:v>
                </c:pt>
                <c:pt idx="127">
                  <c:v>6.6922357055231307E-3</c:v>
                </c:pt>
                <c:pt idx="128">
                  <c:v>-5.1685480823638226E-3</c:v>
                </c:pt>
                <c:pt idx="129">
                  <c:v>4.6299794657927804E-3</c:v>
                </c:pt>
                <c:pt idx="130">
                  <c:v>-3.874935785289399E-3</c:v>
                </c:pt>
                <c:pt idx="131">
                  <c:v>-2.1089781377538852E-3</c:v>
                </c:pt>
                <c:pt idx="132">
                  <c:v>3.225375886822153E-3</c:v>
                </c:pt>
                <c:pt idx="133">
                  <c:v>-6.4613958192503533E-3</c:v>
                </c:pt>
                <c:pt idx="134">
                  <c:v>6.4250199445223533E-3</c:v>
                </c:pt>
                <c:pt idx="135">
                  <c:v>-3.7077702070273198E-3</c:v>
                </c:pt>
                <c:pt idx="136">
                  <c:v>6.2966903989655192E-3</c:v>
                </c:pt>
                <c:pt idx="137">
                  <c:v>-4.7158797397952139E-3</c:v>
                </c:pt>
                <c:pt idx="138">
                  <c:v>-3.7580539181380091E-4</c:v>
                </c:pt>
                <c:pt idx="139">
                  <c:v>2.8356062420408731E-3</c:v>
                </c:pt>
                <c:pt idx="140">
                  <c:v>1.2932412820384626E-3</c:v>
                </c:pt>
                <c:pt idx="141">
                  <c:v>-1.6913284135939861E-3</c:v>
                </c:pt>
                <c:pt idx="142">
                  <c:v>-6.9948025066196677E-3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1D-41D6-8105-A32EACBFD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0.00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 i="0" u="none" strike="noStrike" baseline="0">
                <a:effectLst/>
              </a:rPr>
              <a:t>WYBRANY </a:t>
            </a:r>
            <a:r>
              <a:rPr lang="pl-PL" sz="2000" b="1">
                <a:solidFill>
                  <a:sysClr val="windowText" lastClr="000000"/>
                </a:solidFill>
              </a:rPr>
              <a:t>OKRES: 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premia/dyskonto na zamknięciu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Analiza_Okres!$K$7</c:f>
              <c:strCache>
                <c:ptCount val="1"/>
                <c:pt idx="0">
                  <c:v>PREMIA/DYSKONTO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Analiza_Okres!daty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Analiza_Okres!stan_rynku</c:f>
              <c:numCache>
                <c:formatCode>#\ ##0.000</c:formatCode>
                <c:ptCount val="144"/>
                <c:pt idx="0">
                  <c:v>2.3107646592479547E-2</c:v>
                </c:pt>
                <c:pt idx="1">
                  <c:v>-0.48155442779315161</c:v>
                </c:pt>
                <c:pt idx="2">
                  <c:v>6.0800530136728703E-2</c:v>
                </c:pt>
                <c:pt idx="3">
                  <c:v>3.7331437021004277E-3</c:v>
                </c:pt>
                <c:pt idx="4">
                  <c:v>0.15862011504934603</c:v>
                </c:pt>
                <c:pt idx="5">
                  <c:v>0.12091015340169875</c:v>
                </c:pt>
                <c:pt idx="6">
                  <c:v>-4.934024967966355E-2</c:v>
                </c:pt>
                <c:pt idx="7">
                  <c:v>0.13370711987932271</c:v>
                </c:pt>
                <c:pt idx="8">
                  <c:v>0.908573096958043</c:v>
                </c:pt>
                <c:pt idx="9">
                  <c:v>0.86960315332826887</c:v>
                </c:pt>
                <c:pt idx="10">
                  <c:v>-8.9471765973625494E-2</c:v>
                </c:pt>
                <c:pt idx="11">
                  <c:v>0.12757009498576277</c:v>
                </c:pt>
                <c:pt idx="12">
                  <c:v>3.2325266433730349E-2</c:v>
                </c:pt>
                <c:pt idx="13">
                  <c:v>0.1366929658255911</c:v>
                </c:pt>
                <c:pt idx="14">
                  <c:v>1.0127855250591455</c:v>
                </c:pt>
                <c:pt idx="15">
                  <c:v>0.16741538496902741</c:v>
                </c:pt>
                <c:pt idx="16">
                  <c:v>-3.1186065930555174E-3</c:v>
                </c:pt>
                <c:pt idx="17">
                  <c:v>0.17355288759162146</c:v>
                </c:pt>
                <c:pt idx="18">
                  <c:v>2.287760631403124E-2</c:v>
                </c:pt>
                <c:pt idx="19">
                  <c:v>0.16609729896150949</c:v>
                </c:pt>
                <c:pt idx="20">
                  <c:v>0.5286174956120604</c:v>
                </c:pt>
                <c:pt idx="21">
                  <c:v>0.16174183506920681</c:v>
                </c:pt>
                <c:pt idx="22">
                  <c:v>0.61638297752242277</c:v>
                </c:pt>
                <c:pt idx="23">
                  <c:v>0.52734043212714354</c:v>
                </c:pt>
                <c:pt idx="24">
                  <c:v>-0.1752222674670123</c:v>
                </c:pt>
                <c:pt idx="25">
                  <c:v>-0.12102117842808235</c:v>
                </c:pt>
                <c:pt idx="26">
                  <c:v>-0.16514090140371529</c:v>
                </c:pt>
                <c:pt idx="27">
                  <c:v>-0.18254520820705222</c:v>
                </c:pt>
                <c:pt idx="28">
                  <c:v>-0.30562610755276998</c:v>
                </c:pt>
                <c:pt idx="29">
                  <c:v>8.5612837112369888E-2</c:v>
                </c:pt>
                <c:pt idx="30">
                  <c:v>0.14707660771715592</c:v>
                </c:pt>
                <c:pt idx="31">
                  <c:v>1.1734891321578012</c:v>
                </c:pt>
                <c:pt idx="32">
                  <c:v>-0.11341308442143205</c:v>
                </c:pt>
                <c:pt idx="33">
                  <c:v>-4.5012647267184125E-2</c:v>
                </c:pt>
                <c:pt idx="34">
                  <c:v>-0.34985919931984633</c:v>
                </c:pt>
                <c:pt idx="35">
                  <c:v>-8.7848598800177591E-2</c:v>
                </c:pt>
                <c:pt idx="36">
                  <c:v>-0.33398098686557853</c:v>
                </c:pt>
                <c:pt idx="37">
                  <c:v>-0.37920420675522371</c:v>
                </c:pt>
                <c:pt idx="38">
                  <c:v>-0.66582055054819067</c:v>
                </c:pt>
                <c:pt idx="39">
                  <c:v>-7.0472659261489046E-2</c:v>
                </c:pt>
                <c:pt idx="40">
                  <c:v>0.44426476789893865</c:v>
                </c:pt>
                <c:pt idx="41">
                  <c:v>0.1252794083040909</c:v>
                </c:pt>
                <c:pt idx="42">
                  <c:v>-2.5679573316450544E-2</c:v>
                </c:pt>
                <c:pt idx="43">
                  <c:v>-0.20436431667388844</c:v>
                </c:pt>
                <c:pt idx="44">
                  <c:v>5.0710606106241229E-2</c:v>
                </c:pt>
                <c:pt idx="45">
                  <c:v>-0.23576543436758524</c:v>
                </c:pt>
                <c:pt idx="46">
                  <c:v>-6.385918589058015E-2</c:v>
                </c:pt>
                <c:pt idx="47">
                  <c:v>-2.5942829897895869E-2</c:v>
                </c:pt>
                <c:pt idx="48">
                  <c:v>-0.33272810552169574</c:v>
                </c:pt>
                <c:pt idx="49">
                  <c:v>-8.2360899436084711E-2</c:v>
                </c:pt>
                <c:pt idx="50">
                  <c:v>0.38173268214873879</c:v>
                </c:pt>
                <c:pt idx="51">
                  <c:v>-0.67146139721352416</c:v>
                </c:pt>
                <c:pt idx="52">
                  <c:v>5.545105965423236E-2</c:v>
                </c:pt>
                <c:pt idx="53">
                  <c:v>-0.33402593990603524</c:v>
                </c:pt>
                <c:pt idx="54">
                  <c:v>0.55546768362442211</c:v>
                </c:pt>
                <c:pt idx="55">
                  <c:v>-0.33084177926584468</c:v>
                </c:pt>
                <c:pt idx="56">
                  <c:v>9.7632322624652268E-2</c:v>
                </c:pt>
                <c:pt idx="57">
                  <c:v>-9.2170522675949496E-2</c:v>
                </c:pt>
                <c:pt idx="58">
                  <c:v>0.40764966462885077</c:v>
                </c:pt>
                <c:pt idx="59">
                  <c:v>-5.5085709347324485E-2</c:v>
                </c:pt>
                <c:pt idx="60">
                  <c:v>0.12901623891001801</c:v>
                </c:pt>
                <c:pt idx="61">
                  <c:v>0.37387535521553605</c:v>
                </c:pt>
                <c:pt idx="62">
                  <c:v>-8.97847502603355E-2</c:v>
                </c:pt>
                <c:pt idx="63">
                  <c:v>-0.12353303206822375</c:v>
                </c:pt>
                <c:pt idx="64">
                  <c:v>8.5670756420608285E-2</c:v>
                </c:pt>
                <c:pt idx="65">
                  <c:v>-2.1423194641312371E-2</c:v>
                </c:pt>
                <c:pt idx="66">
                  <c:v>3.4316042463133911E-2</c:v>
                </c:pt>
                <c:pt idx="67">
                  <c:v>1.9641136088655031E-2</c:v>
                </c:pt>
                <c:pt idx="68">
                  <c:v>-0.92851252405891094</c:v>
                </c:pt>
                <c:pt idx="69">
                  <c:v>8.6840310505387208E-2</c:v>
                </c:pt>
                <c:pt idx="70">
                  <c:v>0.2281419966202014</c:v>
                </c:pt>
                <c:pt idx="71">
                  <c:v>-5.4324430783503352E-2</c:v>
                </c:pt>
                <c:pt idx="72">
                  <c:v>-1.0575167395998619E-2</c:v>
                </c:pt>
                <c:pt idx="73">
                  <c:v>-0.24596223506684334</c:v>
                </c:pt>
                <c:pt idx="74">
                  <c:v>3.0773782828918961E-2</c:v>
                </c:pt>
                <c:pt idx="75">
                  <c:v>-0.47648832992791545</c:v>
                </c:pt>
                <c:pt idx="76">
                  <c:v>1.3268990067473618</c:v>
                </c:pt>
                <c:pt idx="77">
                  <c:v>0.19838023458722542</c:v>
                </c:pt>
                <c:pt idx="78">
                  <c:v>3.3665925261905372E-2</c:v>
                </c:pt>
                <c:pt idx="79">
                  <c:v>-0.39594435346592682</c:v>
                </c:pt>
                <c:pt idx="80">
                  <c:v>6.5118288144927483E-2</c:v>
                </c:pt>
                <c:pt idx="81">
                  <c:v>-0.19125976824495572</c:v>
                </c:pt>
                <c:pt idx="82">
                  <c:v>-1.4483144746413323E-2</c:v>
                </c:pt>
                <c:pt idx="83">
                  <c:v>-3.4760746185413804E-2</c:v>
                </c:pt>
                <c:pt idx="84">
                  <c:v>4.7571752568886794E-2</c:v>
                </c:pt>
                <c:pt idx="85">
                  <c:v>0.10732966079118889</c:v>
                </c:pt>
                <c:pt idx="86">
                  <c:v>0.24805482195311424</c:v>
                </c:pt>
                <c:pt idx="87">
                  <c:v>0.92296965710332302</c:v>
                </c:pt>
                <c:pt idx="88">
                  <c:v>0.69023854912146909</c:v>
                </c:pt>
                <c:pt idx="89">
                  <c:v>-8.8787275323154446E-2</c:v>
                </c:pt>
                <c:pt idx="90">
                  <c:v>-0.24147658436480812</c:v>
                </c:pt>
                <c:pt idx="91">
                  <c:v>7.2199467812872342E-2</c:v>
                </c:pt>
                <c:pt idx="92">
                  <c:v>1.5408701851258755</c:v>
                </c:pt>
                <c:pt idx="93">
                  <c:v>0.16471497572305704</c:v>
                </c:pt>
                <c:pt idx="94">
                  <c:v>4.6389791201750796E-3</c:v>
                </c:pt>
                <c:pt idx="95">
                  <c:v>1.9933799280780207E-3</c:v>
                </c:pt>
                <c:pt idx="96">
                  <c:v>-0.30738692233301945</c:v>
                </c:pt>
                <c:pt idx="97">
                  <c:v>-0.54461306380940711</c:v>
                </c:pt>
                <c:pt idx="98">
                  <c:v>1.3875125760898221E-2</c:v>
                </c:pt>
                <c:pt idx="99">
                  <c:v>-0.52414099266056002</c:v>
                </c:pt>
                <c:pt idx="100">
                  <c:v>0.40230609682894158</c:v>
                </c:pt>
                <c:pt idx="101">
                  <c:v>-7.7258667112212187E-2</c:v>
                </c:pt>
                <c:pt idx="102">
                  <c:v>8.5521965376678111E-2</c:v>
                </c:pt>
                <c:pt idx="103">
                  <c:v>0.12288601751870853</c:v>
                </c:pt>
                <c:pt idx="104">
                  <c:v>-0.78781993912059312</c:v>
                </c:pt>
                <c:pt idx="105">
                  <c:v>3.19288692644637E-2</c:v>
                </c:pt>
                <c:pt idx="106">
                  <c:v>0.48587693410859778</c:v>
                </c:pt>
                <c:pt idx="107">
                  <c:v>0.6967316278718938</c:v>
                </c:pt>
                <c:pt idx="108">
                  <c:v>5.2658816820660981E-2</c:v>
                </c:pt>
                <c:pt idx="109">
                  <c:v>-0.29357703446586392</c:v>
                </c:pt>
                <c:pt idx="110">
                  <c:v>1.4717929263174945E-2</c:v>
                </c:pt>
                <c:pt idx="111">
                  <c:v>-0.12544309432428458</c:v>
                </c:pt>
                <c:pt idx="112">
                  <c:v>1.38493732565248E-2</c:v>
                </c:pt>
                <c:pt idx="113">
                  <c:v>0.39249095083884189</c:v>
                </c:pt>
                <c:pt idx="114">
                  <c:v>5.7373430188922825E-2</c:v>
                </c:pt>
                <c:pt idx="115">
                  <c:v>-0.11803591894811172</c:v>
                </c:pt>
                <c:pt idx="116">
                  <c:v>0.36819827586000997</c:v>
                </c:pt>
                <c:pt idx="117">
                  <c:v>-0.18144456712446688</c:v>
                </c:pt>
                <c:pt idx="118">
                  <c:v>0.26200361835428954</c:v>
                </c:pt>
                <c:pt idx="119">
                  <c:v>8.2799675290123886E-3</c:v>
                </c:pt>
                <c:pt idx="120">
                  <c:v>0.22710073037248701</c:v>
                </c:pt>
                <c:pt idx="121">
                  <c:v>-7.7311922116485299E-2</c:v>
                </c:pt>
                <c:pt idx="122">
                  <c:v>0.52339853657128455</c:v>
                </c:pt>
                <c:pt idx="123">
                  <c:v>2.1524079336598945E-2</c:v>
                </c:pt>
                <c:pt idx="124">
                  <c:v>-3.849564428725083E-2</c:v>
                </c:pt>
                <c:pt idx="125">
                  <c:v>-5.8995559926167118E-4</c:v>
                </c:pt>
                <c:pt idx="126">
                  <c:v>2.8605089100031122E-2</c:v>
                </c:pt>
                <c:pt idx="127">
                  <c:v>-4.784775117773199E-2</c:v>
                </c:pt>
                <c:pt idx="128">
                  <c:v>0.42980135230077376</c:v>
                </c:pt>
                <c:pt idx="129">
                  <c:v>-1.0668079638953554E-2</c:v>
                </c:pt>
                <c:pt idx="130">
                  <c:v>1.4697939819230399E-3</c:v>
                </c:pt>
                <c:pt idx="131">
                  <c:v>0.43447908084890408</c:v>
                </c:pt>
                <c:pt idx="132">
                  <c:v>-0.23809090565596325</c:v>
                </c:pt>
                <c:pt idx="133">
                  <c:v>-2.0667163988685733E-2</c:v>
                </c:pt>
                <c:pt idx="134">
                  <c:v>-4.4867222373579096E-2</c:v>
                </c:pt>
                <c:pt idx="135">
                  <c:v>-0.22122650997150606</c:v>
                </c:pt>
                <c:pt idx="136">
                  <c:v>0.49679705528979934</c:v>
                </c:pt>
                <c:pt idx="137">
                  <c:v>0.28662932714789147</c:v>
                </c:pt>
                <c:pt idx="138">
                  <c:v>1.1944507634753521E-2</c:v>
                </c:pt>
                <c:pt idx="139">
                  <c:v>0.13363488165891724</c:v>
                </c:pt>
                <c:pt idx="140">
                  <c:v>-0.47905387081358386</c:v>
                </c:pt>
                <c:pt idx="141">
                  <c:v>2.7200144157912831E-3</c:v>
                </c:pt>
                <c:pt idx="142">
                  <c:v>0.16583458696668441</c:v>
                </c:pt>
                <c:pt idx="143">
                  <c:v>0.87153443276870579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E-4C17-A5D6-250B7FE03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>
                    <a:solidFill>
                      <a:sysClr val="windowText" lastClr="000000"/>
                    </a:solidFill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5.8796296296296296E-3"/>
              <c:y val="3.811226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WYBRANY OKRES:</a:t>
            </a:r>
            <a:r>
              <a:rPr lang="pl-PL" sz="2000" b="1" baseline="0">
                <a:solidFill>
                  <a:sysClr val="windowText" lastClr="000000"/>
                </a:solidFill>
              </a:rPr>
              <a:t> </a:t>
            </a: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średnia wartość transakcji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Analiza_Okres!$N$8</c:f>
              <c:strCache>
                <c:ptCount val="1"/>
                <c:pt idx="0">
                  <c:v>Średnia wartość [tys. PLN]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Analiza_Okres!daty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Analiza_Okres!sr_tran</c:f>
              <c:numCache>
                <c:formatCode>#\ ##0.0</c:formatCode>
                <c:ptCount val="144"/>
                <c:pt idx="0">
                  <c:v>7.0322999999999993</c:v>
                </c:pt>
                <c:pt idx="1">
                  <c:v>5.3875192857142853</c:v>
                </c:pt>
                <c:pt idx="2">
                  <c:v>4.136990833333333</c:v>
                </c:pt>
                <c:pt idx="3">
                  <c:v>5.744256</c:v>
                </c:pt>
                <c:pt idx="4">
                  <c:v>4.4197046666666671</c:v>
                </c:pt>
                <c:pt idx="5">
                  <c:v>9.6125066666666665</c:v>
                </c:pt>
                <c:pt idx="6">
                  <c:v>5.3005741935483863</c:v>
                </c:pt>
                <c:pt idx="7">
                  <c:v>4.7687821782178217</c:v>
                </c:pt>
                <c:pt idx="8">
                  <c:v>12.914866666666667</c:v>
                </c:pt>
                <c:pt idx="9">
                  <c:v>1.5167999999999999</c:v>
                </c:pt>
                <c:pt idx="10">
                  <c:v>11.631381818181818</c:v>
                </c:pt>
                <c:pt idx="11">
                  <c:v>4.495112105263158</c:v>
                </c:pt>
                <c:pt idx="12">
                  <c:v>5.1025162499999999</c:v>
                </c:pt>
                <c:pt idx="13">
                  <c:v>23.27920416666667</c:v>
                </c:pt>
                <c:pt idx="14">
                  <c:v>6.9115245283018867</c:v>
                </c:pt>
                <c:pt idx="15">
                  <c:v>12.415508196721312</c:v>
                </c:pt>
                <c:pt idx="16">
                  <c:v>2.2097990000000003</c:v>
                </c:pt>
                <c:pt idx="17">
                  <c:v>1.8858280000000001</c:v>
                </c:pt>
                <c:pt idx="18">
                  <c:v>20.249549999999999</c:v>
                </c:pt>
                <c:pt idx="19">
                  <c:v>4.2058161290322582</c:v>
                </c:pt>
                <c:pt idx="20">
                  <c:v>4.2940527272727271</c:v>
                </c:pt>
                <c:pt idx="21">
                  <c:v>8.4666894736842107</c:v>
                </c:pt>
                <c:pt idx="22">
                  <c:v>21.16675</c:v>
                </c:pt>
                <c:pt idx="23">
                  <c:v>2.5759857142857143</c:v>
                </c:pt>
                <c:pt idx="24">
                  <c:v>15.276982222222223</c:v>
                </c:pt>
                <c:pt idx="25">
                  <c:v>4.5866514285714288</c:v>
                </c:pt>
                <c:pt idx="26">
                  <c:v>3.4771882352941175</c:v>
                </c:pt>
                <c:pt idx="27">
                  <c:v>4.7850391304347824</c:v>
                </c:pt>
                <c:pt idx="28">
                  <c:v>9.5822149999999997</c:v>
                </c:pt>
                <c:pt idx="29">
                  <c:v>5.4596374999999995</c:v>
                </c:pt>
                <c:pt idx="30">
                  <c:v>11.72714705882353</c:v>
                </c:pt>
                <c:pt idx="31">
                  <c:v>2.5761224137931036</c:v>
                </c:pt>
                <c:pt idx="32">
                  <c:v>6.1632379999999998</c:v>
                </c:pt>
                <c:pt idx="33">
                  <c:v>13.77173076923077</c:v>
                </c:pt>
                <c:pt idx="34">
                  <c:v>5.7239166666666668</c:v>
                </c:pt>
                <c:pt idx="35">
                  <c:v>7.354477419354839</c:v>
                </c:pt>
                <c:pt idx="36">
                  <c:v>12.948744</c:v>
                </c:pt>
                <c:pt idx="37">
                  <c:v>12.22130625</c:v>
                </c:pt>
                <c:pt idx="38">
                  <c:v>13.722379310344827</c:v>
                </c:pt>
                <c:pt idx="39">
                  <c:v>10.435777777777778</c:v>
                </c:pt>
                <c:pt idx="40">
                  <c:v>6.1715012500000004</c:v>
                </c:pt>
                <c:pt idx="41">
                  <c:v>2.8337403846153846</c:v>
                </c:pt>
                <c:pt idx="42">
                  <c:v>11.468029230769231</c:v>
                </c:pt>
                <c:pt idx="43">
                  <c:v>8.8742441176470575</c:v>
                </c:pt>
                <c:pt idx="44">
                  <c:v>4.9984717391304354</c:v>
                </c:pt>
                <c:pt idx="45">
                  <c:v>9.9889312500000003</c:v>
                </c:pt>
                <c:pt idx="46">
                  <c:v>8.2072428571428571</c:v>
                </c:pt>
                <c:pt idx="47">
                  <c:v>3.6886135135135136</c:v>
                </c:pt>
                <c:pt idx="48">
                  <c:v>5.0394878048780489</c:v>
                </c:pt>
                <c:pt idx="49">
                  <c:v>5.299134545454546</c:v>
                </c:pt>
                <c:pt idx="50">
                  <c:v>7.3299859649122814</c:v>
                </c:pt>
                <c:pt idx="51">
                  <c:v>18.80930158730159</c:v>
                </c:pt>
                <c:pt idx="52">
                  <c:v>18.635666666666665</c:v>
                </c:pt>
                <c:pt idx="53">
                  <c:v>5.3397356435643566</c:v>
                </c:pt>
                <c:pt idx="54">
                  <c:v>4.4973020833333335</c:v>
                </c:pt>
                <c:pt idx="55">
                  <c:v>8.9427595505617976</c:v>
                </c:pt>
                <c:pt idx="56">
                  <c:v>11.551099290780142</c:v>
                </c:pt>
                <c:pt idx="57">
                  <c:v>5.5478338461538463</c:v>
                </c:pt>
                <c:pt idx="58">
                  <c:v>6.3717753246753253</c:v>
                </c:pt>
                <c:pt idx="59">
                  <c:v>8.672625</c:v>
                </c:pt>
                <c:pt idx="60">
                  <c:v>6.0877037383177575</c:v>
                </c:pt>
                <c:pt idx="61">
                  <c:v>4.3201162790697669</c:v>
                </c:pt>
                <c:pt idx="62">
                  <c:v>4.8654405228758177</c:v>
                </c:pt>
                <c:pt idx="63">
                  <c:v>7.000350000000001</c:v>
                </c:pt>
                <c:pt idx="64">
                  <c:v>2.957214285714286</c:v>
                </c:pt>
                <c:pt idx="65">
                  <c:v>15.245604347826088</c:v>
                </c:pt>
                <c:pt idx="66">
                  <c:v>4.8668412698412693</c:v>
                </c:pt>
                <c:pt idx="67">
                  <c:v>10.251826923076923</c:v>
                </c:pt>
                <c:pt idx="68">
                  <c:v>4.9459777777777774</c:v>
                </c:pt>
                <c:pt idx="69">
                  <c:v>5.6487531914893614</c:v>
                </c:pt>
                <c:pt idx="70">
                  <c:v>3.3961642105263152</c:v>
                </c:pt>
                <c:pt idx="71">
                  <c:v>4.6256479166666669</c:v>
                </c:pt>
                <c:pt idx="72">
                  <c:v>4.9248500000000002</c:v>
                </c:pt>
                <c:pt idx="73">
                  <c:v>5.4494295454545458</c:v>
                </c:pt>
                <c:pt idx="74">
                  <c:v>7.2344269230769234</c:v>
                </c:pt>
                <c:pt idx="75">
                  <c:v>6.055071428571428</c:v>
                </c:pt>
                <c:pt idx="76">
                  <c:v>4.4521433333333329</c:v>
                </c:pt>
                <c:pt idx="77">
                  <c:v>10.500264583333333</c:v>
                </c:pt>
                <c:pt idx="78">
                  <c:v>5.2455116666666672</c:v>
                </c:pt>
                <c:pt idx="79">
                  <c:v>7.3985484536082469</c:v>
                </c:pt>
                <c:pt idx="80">
                  <c:v>3.6094922222222223</c:v>
                </c:pt>
                <c:pt idx="81">
                  <c:v>15.953649999999998</c:v>
                </c:pt>
                <c:pt idx="82">
                  <c:v>4.3857416666666671</c:v>
                </c:pt>
                <c:pt idx="83">
                  <c:v>6.3690141025641021</c:v>
                </c:pt>
                <c:pt idx="84">
                  <c:v>4.7915569892473115</c:v>
                </c:pt>
                <c:pt idx="85">
                  <c:v>4.2374522522522522</c:v>
                </c:pt>
                <c:pt idx="86">
                  <c:v>4.7664063380281689</c:v>
                </c:pt>
                <c:pt idx="87">
                  <c:v>6.9101697368421053</c:v>
                </c:pt>
                <c:pt idx="88">
                  <c:v>5.0725636363636362</c:v>
                </c:pt>
                <c:pt idx="89">
                  <c:v>8.510642857142857</c:v>
                </c:pt>
                <c:pt idx="90">
                  <c:v>2.5311826086956519</c:v>
                </c:pt>
                <c:pt idx="91">
                  <c:v>20.698130434782609</c:v>
                </c:pt>
                <c:pt idx="92">
                  <c:v>3.2877641666666668</c:v>
                </c:pt>
                <c:pt idx="93">
                  <c:v>12.87353888888889</c:v>
                </c:pt>
                <c:pt idx="94">
                  <c:v>5.1227931034482763</c:v>
                </c:pt>
                <c:pt idx="95">
                  <c:v>5.0431999999999997</c:v>
                </c:pt>
                <c:pt idx="96">
                  <c:v>18.475909090909092</c:v>
                </c:pt>
                <c:pt idx="97">
                  <c:v>13.399404761904762</c:v>
                </c:pt>
                <c:pt idx="98">
                  <c:v>16.122267567567569</c:v>
                </c:pt>
                <c:pt idx="99">
                  <c:v>19.532354901960783</c:v>
                </c:pt>
                <c:pt idx="100">
                  <c:v>19.391649999999998</c:v>
                </c:pt>
                <c:pt idx="101">
                  <c:v>22.218444444444444</c:v>
                </c:pt>
                <c:pt idx="102">
                  <c:v>11.546161538461538</c:v>
                </c:pt>
                <c:pt idx="103">
                  <c:v>16.704045000000001</c:v>
                </c:pt>
                <c:pt idx="104">
                  <c:v>6.8200317647058819</c:v>
                </c:pt>
                <c:pt idx="105">
                  <c:v>10.522069047619048</c:v>
                </c:pt>
                <c:pt idx="106">
                  <c:v>8.5980450980392149</c:v>
                </c:pt>
                <c:pt idx="107">
                  <c:v>20.951000000000001</c:v>
                </c:pt>
                <c:pt idx="108">
                  <c:v>23.502978260869565</c:v>
                </c:pt>
                <c:pt idx="109">
                  <c:v>10.621521052631579</c:v>
                </c:pt>
                <c:pt idx="110">
                  <c:v>20.823025531914894</c:v>
                </c:pt>
                <c:pt idx="111">
                  <c:v>19.115655555555556</c:v>
                </c:pt>
                <c:pt idx="112">
                  <c:v>17.153902439024389</c:v>
                </c:pt>
                <c:pt idx="113">
                  <c:v>16.320645652173912</c:v>
                </c:pt>
                <c:pt idx="114">
                  <c:v>8.5085037037037043</c:v>
                </c:pt>
                <c:pt idx="115">
                  <c:v>5.1589552631578952</c:v>
                </c:pt>
                <c:pt idx="116">
                  <c:v>17.790223999999998</c:v>
                </c:pt>
                <c:pt idx="117">
                  <c:v>12.889978260869565</c:v>
                </c:pt>
                <c:pt idx="118">
                  <c:v>15.549626315789475</c:v>
                </c:pt>
                <c:pt idx="119">
                  <c:v>4.6080955000000001</c:v>
                </c:pt>
                <c:pt idx="120">
                  <c:v>5.5353956521739134</c:v>
                </c:pt>
                <c:pt idx="121">
                  <c:v>4.5770314285714289</c:v>
                </c:pt>
                <c:pt idx="122">
                  <c:v>5.1596599999999997</c:v>
                </c:pt>
                <c:pt idx="123">
                  <c:v>7.4971205882352949</c:v>
                </c:pt>
                <c:pt idx="124">
                  <c:v>5.2198593750000004</c:v>
                </c:pt>
                <c:pt idx="125">
                  <c:v>4.4997833333333332</c:v>
                </c:pt>
                <c:pt idx="126">
                  <c:v>4.8151619047619043</c:v>
                </c:pt>
                <c:pt idx="127">
                  <c:v>6.2828591836734695</c:v>
                </c:pt>
                <c:pt idx="128">
                  <c:v>4.2327033898305082</c:v>
                </c:pt>
                <c:pt idx="129">
                  <c:v>4.2149945454545454</c:v>
                </c:pt>
                <c:pt idx="130">
                  <c:v>9.6721766233766235</c:v>
                </c:pt>
                <c:pt idx="131">
                  <c:v>3.3149830508474576</c:v>
                </c:pt>
                <c:pt idx="132">
                  <c:v>7.7719176470588236</c:v>
                </c:pt>
                <c:pt idx="133">
                  <c:v>5.6188320754716976</c:v>
                </c:pt>
                <c:pt idx="134">
                  <c:v>9.6953271028037395</c:v>
                </c:pt>
                <c:pt idx="135">
                  <c:v>15.805553571428572</c:v>
                </c:pt>
                <c:pt idx="136">
                  <c:v>3.8333333333333335</c:v>
                </c:pt>
                <c:pt idx="137">
                  <c:v>7.882352941176471</c:v>
                </c:pt>
                <c:pt idx="138">
                  <c:v>8.25</c:v>
                </c:pt>
                <c:pt idx="139">
                  <c:v>13.327060273972602</c:v>
                </c:pt>
                <c:pt idx="140">
                  <c:v>5.7718818181818188</c:v>
                </c:pt>
                <c:pt idx="141">
                  <c:v>12.726507547169811</c:v>
                </c:pt>
                <c:pt idx="142">
                  <c:v>4.1318365853658534</c:v>
                </c:pt>
                <c:pt idx="143">
                  <c:v>3.8596255813953486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7-4F66-9BF9-082A4FC22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>
                    <a:solidFill>
                      <a:sysClr val="windowText" lastClr="000000"/>
                    </a:solidFill>
                  </a:rPr>
                  <a:t>Tysiące</a:t>
                </a:r>
                <a:r>
                  <a:rPr lang="pl-PL" sz="1000" baseline="0">
                    <a:solidFill>
                      <a:sysClr val="windowText" lastClr="000000"/>
                    </a:solidFill>
                  </a:rPr>
                  <a:t> PLN</a:t>
                </a:r>
                <a:endParaRPr lang="pl-PL" sz="1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8796296296296296E-3"/>
              <c:y val="3.811226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WYBRANY OKRES: 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kreacja/umorzenie vs. obroty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barChart>
        <c:barDir val="col"/>
        <c:grouping val="clustered"/>
        <c:varyColors val="0"/>
        <c:ser>
          <c:idx val="1"/>
          <c:order val="1"/>
          <c:tx>
            <c:v>Kreacja/Umorzenie [tys. PLN]</c:v>
          </c:tx>
          <c:spPr>
            <a:solidFill>
              <a:srgbClr val="99FFCC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Analiza_Okres!daty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Analiza_Okres!kr_um</c:f>
              <c:numCache>
                <c:formatCode>#,##0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-503.4504460048426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-1219.7219395711502</c:v>
                </c:pt>
                <c:pt idx="42">
                  <c:v>-1222.3138849902532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696.85207103594075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755.07212193995383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736.86602137404577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1-4BCD-9A6E-C9DA50DD6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lineChart>
        <c:grouping val="standard"/>
        <c:varyColors val="0"/>
        <c:ser>
          <c:idx val="0"/>
          <c:order val="0"/>
          <c:tx>
            <c:strRef>
              <c:f>Analiza_Okres!$L$8</c:f>
              <c:strCache>
                <c:ptCount val="1"/>
                <c:pt idx="0">
                  <c:v>Wartościowo
[tys. PLN]</c:v>
                </c:pt>
              </c:strCache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Analiza_Okres!daty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Analiza_Okres!obroty</c:f>
              <c:numCache>
                <c:formatCode>#,##0</c:formatCode>
                <c:ptCount val="144"/>
                <c:pt idx="0">
                  <c:v>63.290699999999994</c:v>
                </c:pt>
                <c:pt idx="1">
                  <c:v>75.425269999999998</c:v>
                </c:pt>
                <c:pt idx="2">
                  <c:v>49.643889999999999</c:v>
                </c:pt>
                <c:pt idx="3">
                  <c:v>28.72128</c:v>
                </c:pt>
                <c:pt idx="4">
                  <c:v>66.295570000000012</c:v>
                </c:pt>
                <c:pt idx="5">
                  <c:v>432.56279999999998</c:v>
                </c:pt>
                <c:pt idx="6">
                  <c:v>164.31779999999998</c:v>
                </c:pt>
                <c:pt idx="7">
                  <c:v>481.64699999999999</c:v>
                </c:pt>
                <c:pt idx="8">
                  <c:v>116.2338</c:v>
                </c:pt>
                <c:pt idx="9">
                  <c:v>1.5167999999999999</c:v>
                </c:pt>
                <c:pt idx="10">
                  <c:v>127.9452</c:v>
                </c:pt>
                <c:pt idx="11">
                  <c:v>85.407130000000009</c:v>
                </c:pt>
                <c:pt idx="12">
                  <c:v>81.640259999999998</c:v>
                </c:pt>
                <c:pt idx="13">
                  <c:v>558.70090000000005</c:v>
                </c:pt>
                <c:pt idx="14">
                  <c:v>366.31079999999997</c:v>
                </c:pt>
                <c:pt idx="15">
                  <c:v>757.346</c:v>
                </c:pt>
                <c:pt idx="16">
                  <c:v>44.195980000000006</c:v>
                </c:pt>
                <c:pt idx="17">
                  <c:v>18.858280000000001</c:v>
                </c:pt>
                <c:pt idx="18">
                  <c:v>283.49369999999999</c:v>
                </c:pt>
                <c:pt idx="19">
                  <c:v>130.38030000000001</c:v>
                </c:pt>
                <c:pt idx="20">
                  <c:v>236.1729</c:v>
                </c:pt>
                <c:pt idx="21">
                  <c:v>321.73419999999999</c:v>
                </c:pt>
                <c:pt idx="22">
                  <c:v>719.66949999999997</c:v>
                </c:pt>
                <c:pt idx="23">
                  <c:v>126.22330000000001</c:v>
                </c:pt>
                <c:pt idx="24">
                  <c:v>687.46420000000001</c:v>
                </c:pt>
                <c:pt idx="25">
                  <c:v>64.213120000000004</c:v>
                </c:pt>
                <c:pt idx="26">
                  <c:v>59.112199999999994</c:v>
                </c:pt>
                <c:pt idx="27">
                  <c:v>220.11179999999999</c:v>
                </c:pt>
                <c:pt idx="28">
                  <c:v>191.64429999999999</c:v>
                </c:pt>
                <c:pt idx="29">
                  <c:v>174.70839999999998</c:v>
                </c:pt>
                <c:pt idx="30">
                  <c:v>199.36150000000001</c:v>
                </c:pt>
                <c:pt idx="31">
                  <c:v>74.707549999999998</c:v>
                </c:pt>
                <c:pt idx="32">
                  <c:v>61.632379999999998</c:v>
                </c:pt>
                <c:pt idx="33">
                  <c:v>358.065</c:v>
                </c:pt>
                <c:pt idx="34">
                  <c:v>103.0305</c:v>
                </c:pt>
                <c:pt idx="35">
                  <c:v>227.9888</c:v>
                </c:pt>
                <c:pt idx="36">
                  <c:v>323.71859999999998</c:v>
                </c:pt>
                <c:pt idx="37">
                  <c:v>391.08179999999999</c:v>
                </c:pt>
                <c:pt idx="38">
                  <c:v>397.94900000000001</c:v>
                </c:pt>
                <c:pt idx="39">
                  <c:v>281.76600000000002</c:v>
                </c:pt>
                <c:pt idx="40">
                  <c:v>493.7201</c:v>
                </c:pt>
                <c:pt idx="41">
                  <c:v>147.3545</c:v>
                </c:pt>
                <c:pt idx="42">
                  <c:v>745.42190000000005</c:v>
                </c:pt>
                <c:pt idx="43">
                  <c:v>603.44859999999994</c:v>
                </c:pt>
                <c:pt idx="44">
                  <c:v>229.92970000000003</c:v>
                </c:pt>
                <c:pt idx="45">
                  <c:v>479.46870000000001</c:v>
                </c:pt>
                <c:pt idx="46">
                  <c:v>114.9014</c:v>
                </c:pt>
                <c:pt idx="47">
                  <c:v>136.4787</c:v>
                </c:pt>
                <c:pt idx="48">
                  <c:v>206.619</c:v>
                </c:pt>
                <c:pt idx="49">
                  <c:v>291.45240000000001</c:v>
                </c:pt>
                <c:pt idx="50">
                  <c:v>417.80920000000003</c:v>
                </c:pt>
                <c:pt idx="51">
                  <c:v>1184.9860000000001</c:v>
                </c:pt>
                <c:pt idx="52">
                  <c:v>1174.047</c:v>
                </c:pt>
                <c:pt idx="53">
                  <c:v>539.31330000000003</c:v>
                </c:pt>
                <c:pt idx="54">
                  <c:v>215.87049999999999</c:v>
                </c:pt>
                <c:pt idx="55">
                  <c:v>795.90559999999994</c:v>
                </c:pt>
                <c:pt idx="56">
                  <c:v>1628.7049999999999</c:v>
                </c:pt>
                <c:pt idx="57">
                  <c:v>721.21839999999997</c:v>
                </c:pt>
                <c:pt idx="58">
                  <c:v>490.62670000000003</c:v>
                </c:pt>
                <c:pt idx="59">
                  <c:v>485.66699999999997</c:v>
                </c:pt>
                <c:pt idx="60">
                  <c:v>651.38430000000005</c:v>
                </c:pt>
                <c:pt idx="61">
                  <c:v>185.76499999999999</c:v>
                </c:pt>
                <c:pt idx="62">
                  <c:v>744.41240000000005</c:v>
                </c:pt>
                <c:pt idx="63">
                  <c:v>546.02730000000008</c:v>
                </c:pt>
                <c:pt idx="64">
                  <c:v>82.802000000000007</c:v>
                </c:pt>
                <c:pt idx="65">
                  <c:v>350.64890000000003</c:v>
                </c:pt>
                <c:pt idx="66">
                  <c:v>306.61099999999999</c:v>
                </c:pt>
                <c:pt idx="67">
                  <c:v>266.54750000000001</c:v>
                </c:pt>
                <c:pt idx="68">
                  <c:v>222.56899999999999</c:v>
                </c:pt>
                <c:pt idx="69">
                  <c:v>265.4914</c:v>
                </c:pt>
                <c:pt idx="70">
                  <c:v>322.63559999999995</c:v>
                </c:pt>
                <c:pt idx="71">
                  <c:v>222.03110000000001</c:v>
                </c:pt>
                <c:pt idx="72">
                  <c:v>246.24250000000001</c:v>
                </c:pt>
                <c:pt idx="73">
                  <c:v>239.7749</c:v>
                </c:pt>
                <c:pt idx="74">
                  <c:v>188.0951</c:v>
                </c:pt>
                <c:pt idx="75">
                  <c:v>127.15649999999999</c:v>
                </c:pt>
                <c:pt idx="76">
                  <c:v>133.56429999999997</c:v>
                </c:pt>
                <c:pt idx="77">
                  <c:v>504.0127</c:v>
                </c:pt>
                <c:pt idx="78">
                  <c:v>314.73070000000001</c:v>
                </c:pt>
                <c:pt idx="79">
                  <c:v>717.65919999999994</c:v>
                </c:pt>
                <c:pt idx="80">
                  <c:v>32.485430000000001</c:v>
                </c:pt>
                <c:pt idx="81">
                  <c:v>382.88759999999996</c:v>
                </c:pt>
                <c:pt idx="82">
                  <c:v>210.51560000000001</c:v>
                </c:pt>
                <c:pt idx="83">
                  <c:v>496.78309999999999</c:v>
                </c:pt>
                <c:pt idx="84">
                  <c:v>445.6148</c:v>
                </c:pt>
                <c:pt idx="85">
                  <c:v>470.35720000000003</c:v>
                </c:pt>
                <c:pt idx="86">
                  <c:v>676.8297</c:v>
                </c:pt>
                <c:pt idx="87">
                  <c:v>525.17290000000003</c:v>
                </c:pt>
                <c:pt idx="88">
                  <c:v>111.59639999999999</c:v>
                </c:pt>
                <c:pt idx="89">
                  <c:v>178.7235</c:v>
                </c:pt>
                <c:pt idx="90">
                  <c:v>58.217199999999998</c:v>
                </c:pt>
                <c:pt idx="91">
                  <c:v>2856.3420000000001</c:v>
                </c:pt>
                <c:pt idx="92">
                  <c:v>78.90634</c:v>
                </c:pt>
                <c:pt idx="93">
                  <c:v>463.44740000000002</c:v>
                </c:pt>
                <c:pt idx="94">
                  <c:v>148.56100000000001</c:v>
                </c:pt>
                <c:pt idx="95">
                  <c:v>196.6848</c:v>
                </c:pt>
                <c:pt idx="96">
                  <c:v>1016.175</c:v>
                </c:pt>
                <c:pt idx="97">
                  <c:v>1125.55</c:v>
                </c:pt>
                <c:pt idx="98">
                  <c:v>596.52390000000003</c:v>
                </c:pt>
                <c:pt idx="99">
                  <c:v>996.15009999999995</c:v>
                </c:pt>
                <c:pt idx="100">
                  <c:v>853.23259999999993</c:v>
                </c:pt>
                <c:pt idx="101">
                  <c:v>1199.796</c:v>
                </c:pt>
                <c:pt idx="102">
                  <c:v>450.30029999999999</c:v>
                </c:pt>
                <c:pt idx="103">
                  <c:v>668.16180000000008</c:v>
                </c:pt>
                <c:pt idx="104">
                  <c:v>579.70269999999994</c:v>
                </c:pt>
                <c:pt idx="105">
                  <c:v>441.92690000000005</c:v>
                </c:pt>
                <c:pt idx="106">
                  <c:v>438.50029999999998</c:v>
                </c:pt>
                <c:pt idx="107">
                  <c:v>3016.944</c:v>
                </c:pt>
                <c:pt idx="108">
                  <c:v>1081.1369999999999</c:v>
                </c:pt>
                <c:pt idx="109">
                  <c:v>201.80889999999999</c:v>
                </c:pt>
                <c:pt idx="110">
                  <c:v>978.68219999999997</c:v>
                </c:pt>
                <c:pt idx="111">
                  <c:v>688.16359999999997</c:v>
                </c:pt>
                <c:pt idx="112">
                  <c:v>1406.62</c:v>
                </c:pt>
                <c:pt idx="113">
                  <c:v>750.74969999999996</c:v>
                </c:pt>
                <c:pt idx="114">
                  <c:v>229.7296</c:v>
                </c:pt>
                <c:pt idx="115">
                  <c:v>196.0403</c:v>
                </c:pt>
                <c:pt idx="116">
                  <c:v>444.75559999999996</c:v>
                </c:pt>
                <c:pt idx="117">
                  <c:v>296.46949999999998</c:v>
                </c:pt>
                <c:pt idx="118">
                  <c:v>295.44290000000001</c:v>
                </c:pt>
                <c:pt idx="119">
                  <c:v>92.161910000000006</c:v>
                </c:pt>
                <c:pt idx="120">
                  <c:v>127.31410000000001</c:v>
                </c:pt>
                <c:pt idx="121">
                  <c:v>160.1961</c:v>
                </c:pt>
                <c:pt idx="122">
                  <c:v>154.78979999999999</c:v>
                </c:pt>
                <c:pt idx="123">
                  <c:v>254.90210000000002</c:v>
                </c:pt>
                <c:pt idx="124">
                  <c:v>334.07100000000003</c:v>
                </c:pt>
                <c:pt idx="125">
                  <c:v>593.97140000000002</c:v>
                </c:pt>
                <c:pt idx="126">
                  <c:v>404.47359999999998</c:v>
                </c:pt>
                <c:pt idx="127">
                  <c:v>307.86009999999999</c:v>
                </c:pt>
                <c:pt idx="128">
                  <c:v>249.7295</c:v>
                </c:pt>
                <c:pt idx="129">
                  <c:v>231.82470000000001</c:v>
                </c:pt>
                <c:pt idx="130">
                  <c:v>744.75760000000002</c:v>
                </c:pt>
                <c:pt idx="131">
                  <c:v>195.584</c:v>
                </c:pt>
                <c:pt idx="132">
                  <c:v>528.49040000000002</c:v>
                </c:pt>
                <c:pt idx="133">
                  <c:v>297.79809999999998</c:v>
                </c:pt>
                <c:pt idx="134">
                  <c:v>1037.4000000000001</c:v>
                </c:pt>
                <c:pt idx="135">
                  <c:v>442.55549999999999</c:v>
                </c:pt>
                <c:pt idx="136">
                  <c:v>161</c:v>
                </c:pt>
                <c:pt idx="137">
                  <c:v>268</c:v>
                </c:pt>
                <c:pt idx="138">
                  <c:v>462</c:v>
                </c:pt>
                <c:pt idx="139">
                  <c:v>972.87540000000001</c:v>
                </c:pt>
                <c:pt idx="140">
                  <c:v>380.94420000000002</c:v>
                </c:pt>
                <c:pt idx="141">
                  <c:v>674.50490000000002</c:v>
                </c:pt>
                <c:pt idx="142">
                  <c:v>169.40529999999998</c:v>
                </c:pt>
                <c:pt idx="143">
                  <c:v>165.9639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1-4BCD-9A6E-C9DA50DD6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ax val="3000"/>
          <c:min val="-15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>
                    <a:solidFill>
                      <a:sysClr val="windowText" lastClr="000000"/>
                    </a:solidFill>
                  </a:rPr>
                  <a:t>Tysiące</a:t>
                </a:r>
                <a:r>
                  <a:rPr lang="pl-PL" sz="1000" baseline="0">
                    <a:solidFill>
                      <a:sysClr val="windowText" lastClr="000000"/>
                    </a:solidFill>
                  </a:rPr>
                  <a:t> PLN</a:t>
                </a:r>
                <a:endParaRPr lang="pl-PL" sz="1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8796296296296296E-3"/>
              <c:y val="3.811226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liczba CI (skorygowana)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BETAW20L!$K$7</c:f>
              <c:strCache>
                <c:ptCount val="1"/>
                <c:pt idx="0">
                  <c:v>Liczba CI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BETAW20L!$B$9:$B$368</c:f>
              <c:numCache>
                <c:formatCode>m/d/yyyy</c:formatCode>
                <c:ptCount val="360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</c:numCache>
            </c:numRef>
          </c:cat>
          <c:val>
            <c:numRef>
              <c:f>BETAW20L!$K$9:$K$368</c:f>
              <c:numCache>
                <c:formatCode>#,##0</c:formatCode>
                <c:ptCount val="360"/>
                <c:pt idx="1">
                  <c:v>196500</c:v>
                </c:pt>
                <c:pt idx="2">
                  <c:v>196500</c:v>
                </c:pt>
                <c:pt idx="3">
                  <c:v>196500</c:v>
                </c:pt>
                <c:pt idx="4">
                  <c:v>196500</c:v>
                </c:pt>
                <c:pt idx="5">
                  <c:v>196500</c:v>
                </c:pt>
                <c:pt idx="6">
                  <c:v>196500</c:v>
                </c:pt>
                <c:pt idx="7">
                  <c:v>196500</c:v>
                </c:pt>
                <c:pt idx="8">
                  <c:v>196500</c:v>
                </c:pt>
                <c:pt idx="9">
                  <c:v>196500</c:v>
                </c:pt>
                <c:pt idx="10">
                  <c:v>196500</c:v>
                </c:pt>
                <c:pt idx="11">
                  <c:v>196500</c:v>
                </c:pt>
                <c:pt idx="12">
                  <c:v>206500</c:v>
                </c:pt>
                <c:pt idx="13">
                  <c:v>206500</c:v>
                </c:pt>
                <c:pt idx="14">
                  <c:v>206500</c:v>
                </c:pt>
                <c:pt idx="15">
                  <c:v>206500</c:v>
                </c:pt>
                <c:pt idx="16">
                  <c:v>206500</c:v>
                </c:pt>
                <c:pt idx="17">
                  <c:v>206500</c:v>
                </c:pt>
                <c:pt idx="18">
                  <c:v>206500</c:v>
                </c:pt>
                <c:pt idx="19">
                  <c:v>206500</c:v>
                </c:pt>
                <c:pt idx="20">
                  <c:v>206500</c:v>
                </c:pt>
                <c:pt idx="21">
                  <c:v>206500</c:v>
                </c:pt>
                <c:pt idx="22">
                  <c:v>206500</c:v>
                </c:pt>
                <c:pt idx="23">
                  <c:v>206500</c:v>
                </c:pt>
                <c:pt idx="24">
                  <c:v>206500</c:v>
                </c:pt>
                <c:pt idx="25">
                  <c:v>206500</c:v>
                </c:pt>
                <c:pt idx="26">
                  <c:v>206500</c:v>
                </c:pt>
                <c:pt idx="27">
                  <c:v>206500</c:v>
                </c:pt>
                <c:pt idx="28">
                  <c:v>206500</c:v>
                </c:pt>
                <c:pt idx="29">
                  <c:v>206500</c:v>
                </c:pt>
                <c:pt idx="30">
                  <c:v>206500</c:v>
                </c:pt>
                <c:pt idx="31">
                  <c:v>206500</c:v>
                </c:pt>
                <c:pt idx="32">
                  <c:v>206500</c:v>
                </c:pt>
                <c:pt idx="33">
                  <c:v>206500</c:v>
                </c:pt>
                <c:pt idx="34">
                  <c:v>206500</c:v>
                </c:pt>
                <c:pt idx="35">
                  <c:v>206500</c:v>
                </c:pt>
                <c:pt idx="36">
                  <c:v>206500</c:v>
                </c:pt>
                <c:pt idx="37">
                  <c:v>206500</c:v>
                </c:pt>
                <c:pt idx="38">
                  <c:v>206500</c:v>
                </c:pt>
                <c:pt idx="39">
                  <c:v>206500</c:v>
                </c:pt>
                <c:pt idx="40">
                  <c:v>206500</c:v>
                </c:pt>
                <c:pt idx="41">
                  <c:v>206500</c:v>
                </c:pt>
                <c:pt idx="42">
                  <c:v>206500</c:v>
                </c:pt>
                <c:pt idx="43">
                  <c:v>231500</c:v>
                </c:pt>
                <c:pt idx="44">
                  <c:v>256500</c:v>
                </c:pt>
                <c:pt idx="45">
                  <c:v>256500</c:v>
                </c:pt>
                <c:pt idx="46">
                  <c:v>256500</c:v>
                </c:pt>
                <c:pt idx="47">
                  <c:v>256500</c:v>
                </c:pt>
                <c:pt idx="48">
                  <c:v>256500</c:v>
                </c:pt>
                <c:pt idx="49">
                  <c:v>256500</c:v>
                </c:pt>
                <c:pt idx="50">
                  <c:v>256500</c:v>
                </c:pt>
                <c:pt idx="51">
                  <c:v>256500</c:v>
                </c:pt>
                <c:pt idx="52">
                  <c:v>256500</c:v>
                </c:pt>
                <c:pt idx="53">
                  <c:v>256500</c:v>
                </c:pt>
                <c:pt idx="54">
                  <c:v>256500</c:v>
                </c:pt>
                <c:pt idx="55">
                  <c:v>256500</c:v>
                </c:pt>
                <c:pt idx="56">
                  <c:v>256500</c:v>
                </c:pt>
                <c:pt idx="57">
                  <c:v>256500</c:v>
                </c:pt>
                <c:pt idx="58">
                  <c:v>256500</c:v>
                </c:pt>
                <c:pt idx="59">
                  <c:v>256500</c:v>
                </c:pt>
                <c:pt idx="60">
                  <c:v>256500</c:v>
                </c:pt>
                <c:pt idx="61">
                  <c:v>256500</c:v>
                </c:pt>
                <c:pt idx="62">
                  <c:v>256500</c:v>
                </c:pt>
                <c:pt idx="63">
                  <c:v>256500</c:v>
                </c:pt>
                <c:pt idx="64">
                  <c:v>256500</c:v>
                </c:pt>
                <c:pt idx="65">
                  <c:v>256500</c:v>
                </c:pt>
                <c:pt idx="66">
                  <c:v>256500</c:v>
                </c:pt>
                <c:pt idx="67">
                  <c:v>256500</c:v>
                </c:pt>
                <c:pt idx="68">
                  <c:v>256500</c:v>
                </c:pt>
                <c:pt idx="69">
                  <c:v>256500</c:v>
                </c:pt>
                <c:pt idx="70">
                  <c:v>256500</c:v>
                </c:pt>
                <c:pt idx="71">
                  <c:v>256500</c:v>
                </c:pt>
                <c:pt idx="72">
                  <c:v>256500</c:v>
                </c:pt>
                <c:pt idx="73">
                  <c:v>256500</c:v>
                </c:pt>
                <c:pt idx="74">
                  <c:v>256500</c:v>
                </c:pt>
                <c:pt idx="75">
                  <c:v>256500</c:v>
                </c:pt>
                <c:pt idx="76">
                  <c:v>256500</c:v>
                </c:pt>
                <c:pt idx="77">
                  <c:v>256500</c:v>
                </c:pt>
                <c:pt idx="78">
                  <c:v>256500</c:v>
                </c:pt>
                <c:pt idx="79">
                  <c:v>256500</c:v>
                </c:pt>
                <c:pt idx="80">
                  <c:v>256500</c:v>
                </c:pt>
                <c:pt idx="81">
                  <c:v>256500</c:v>
                </c:pt>
                <c:pt idx="82">
                  <c:v>256500</c:v>
                </c:pt>
                <c:pt idx="83">
                  <c:v>256500</c:v>
                </c:pt>
                <c:pt idx="84">
                  <c:v>256500</c:v>
                </c:pt>
                <c:pt idx="85">
                  <c:v>256500</c:v>
                </c:pt>
                <c:pt idx="86">
                  <c:v>256500</c:v>
                </c:pt>
                <c:pt idx="87">
                  <c:v>236500</c:v>
                </c:pt>
                <c:pt idx="88">
                  <c:v>236500</c:v>
                </c:pt>
                <c:pt idx="89">
                  <c:v>236500</c:v>
                </c:pt>
                <c:pt idx="90">
                  <c:v>236500</c:v>
                </c:pt>
                <c:pt idx="91">
                  <c:v>236500</c:v>
                </c:pt>
                <c:pt idx="92">
                  <c:v>236500</c:v>
                </c:pt>
                <c:pt idx="93">
                  <c:v>236500</c:v>
                </c:pt>
                <c:pt idx="94">
                  <c:v>236500</c:v>
                </c:pt>
                <c:pt idx="95">
                  <c:v>236500</c:v>
                </c:pt>
                <c:pt idx="96">
                  <c:v>236500</c:v>
                </c:pt>
                <c:pt idx="97">
                  <c:v>236500</c:v>
                </c:pt>
                <c:pt idx="98">
                  <c:v>236500</c:v>
                </c:pt>
                <c:pt idx="99">
                  <c:v>236500</c:v>
                </c:pt>
                <c:pt idx="100">
                  <c:v>236500</c:v>
                </c:pt>
                <c:pt idx="101">
                  <c:v>236500</c:v>
                </c:pt>
                <c:pt idx="102">
                  <c:v>236500</c:v>
                </c:pt>
                <c:pt idx="103">
                  <c:v>236500</c:v>
                </c:pt>
                <c:pt idx="104">
                  <c:v>236500</c:v>
                </c:pt>
                <c:pt idx="105">
                  <c:v>216500</c:v>
                </c:pt>
                <c:pt idx="106">
                  <c:v>216500</c:v>
                </c:pt>
                <c:pt idx="107">
                  <c:v>216500</c:v>
                </c:pt>
                <c:pt idx="108">
                  <c:v>216500</c:v>
                </c:pt>
                <c:pt idx="109">
                  <c:v>196500</c:v>
                </c:pt>
                <c:pt idx="110">
                  <c:v>196500</c:v>
                </c:pt>
                <c:pt idx="111">
                  <c:v>196500</c:v>
                </c:pt>
                <c:pt idx="112">
                  <c:v>196500</c:v>
                </c:pt>
                <c:pt idx="113">
                  <c:v>196500</c:v>
                </c:pt>
                <c:pt idx="114">
                  <c:v>196500</c:v>
                </c:pt>
                <c:pt idx="115">
                  <c:v>196500</c:v>
                </c:pt>
                <c:pt idx="116">
                  <c:v>196500</c:v>
                </c:pt>
                <c:pt idx="117">
                  <c:v>196500</c:v>
                </c:pt>
                <c:pt idx="118">
                  <c:v>196500</c:v>
                </c:pt>
                <c:pt idx="119">
                  <c:v>196500</c:v>
                </c:pt>
                <c:pt idx="120">
                  <c:v>196500</c:v>
                </c:pt>
                <c:pt idx="121">
                  <c:v>196500</c:v>
                </c:pt>
                <c:pt idx="122">
                  <c:v>196500</c:v>
                </c:pt>
                <c:pt idx="123">
                  <c:v>196500</c:v>
                </c:pt>
                <c:pt idx="124">
                  <c:v>196500</c:v>
                </c:pt>
                <c:pt idx="125">
                  <c:v>196500</c:v>
                </c:pt>
                <c:pt idx="126">
                  <c:v>196500</c:v>
                </c:pt>
                <c:pt idx="127">
                  <c:v>196500</c:v>
                </c:pt>
                <c:pt idx="128">
                  <c:v>196500</c:v>
                </c:pt>
                <c:pt idx="129">
                  <c:v>196500</c:v>
                </c:pt>
                <c:pt idx="130">
                  <c:v>196500</c:v>
                </c:pt>
                <c:pt idx="131">
                  <c:v>196500</c:v>
                </c:pt>
                <c:pt idx="132">
                  <c:v>196500</c:v>
                </c:pt>
                <c:pt idx="133">
                  <c:v>196500</c:v>
                </c:pt>
                <c:pt idx="134">
                  <c:v>196500</c:v>
                </c:pt>
                <c:pt idx="135">
                  <c:v>196500</c:v>
                </c:pt>
                <c:pt idx="136">
                  <c:v>196500</c:v>
                </c:pt>
                <c:pt idx="137">
                  <c:v>196500</c:v>
                </c:pt>
                <c:pt idx="138">
                  <c:v>196500</c:v>
                </c:pt>
                <c:pt idx="139">
                  <c:v>196500</c:v>
                </c:pt>
                <c:pt idx="140">
                  <c:v>196500</c:v>
                </c:pt>
                <c:pt idx="141">
                  <c:v>196500</c:v>
                </c:pt>
                <c:pt idx="142">
                  <c:v>196500</c:v>
                </c:pt>
                <c:pt idx="143">
                  <c:v>196500</c:v>
                </c:pt>
                <c:pt idx="144">
                  <c:v>196500</c:v>
                </c:pt>
                <c:pt idx="145">
                  <c:v>196500</c:v>
                </c:pt>
                <c:pt idx="146">
                  <c:v>196500</c:v>
                </c:pt>
                <c:pt idx="147">
                  <c:v>196500</c:v>
                </c:pt>
                <c:pt idx="148">
                  <c:v>196500</c:v>
                </c:pt>
                <c:pt idx="149">
                  <c:v>196500</c:v>
                </c:pt>
                <c:pt idx="150">
                  <c:v>196500</c:v>
                </c:pt>
                <c:pt idx="151">
                  <c:v>226500</c:v>
                </c:pt>
                <c:pt idx="152">
                  <c:v>256500</c:v>
                </c:pt>
                <c:pt idx="153">
                  <c:v>256500</c:v>
                </c:pt>
                <c:pt idx="154">
                  <c:v>256500</c:v>
                </c:pt>
                <c:pt idx="155">
                  <c:v>256500</c:v>
                </c:pt>
                <c:pt idx="156">
                  <c:v>256500</c:v>
                </c:pt>
                <c:pt idx="157">
                  <c:v>256500</c:v>
                </c:pt>
                <c:pt idx="158">
                  <c:v>256500</c:v>
                </c:pt>
                <c:pt idx="159">
                  <c:v>256500</c:v>
                </c:pt>
                <c:pt idx="160">
                  <c:v>256500</c:v>
                </c:pt>
                <c:pt idx="161">
                  <c:v>256500</c:v>
                </c:pt>
                <c:pt idx="162">
                  <c:v>256500</c:v>
                </c:pt>
                <c:pt idx="163">
                  <c:v>256500</c:v>
                </c:pt>
                <c:pt idx="164">
                  <c:v>256500</c:v>
                </c:pt>
                <c:pt idx="165">
                  <c:v>256500</c:v>
                </c:pt>
                <c:pt idx="166">
                  <c:v>256500</c:v>
                </c:pt>
                <c:pt idx="167">
                  <c:v>256500</c:v>
                </c:pt>
                <c:pt idx="168">
                  <c:v>256500</c:v>
                </c:pt>
                <c:pt idx="169">
                  <c:v>256500</c:v>
                </c:pt>
                <c:pt idx="170">
                  <c:v>256500</c:v>
                </c:pt>
                <c:pt idx="171">
                  <c:v>256500</c:v>
                </c:pt>
                <c:pt idx="172">
                  <c:v>256500</c:v>
                </c:pt>
                <c:pt idx="173">
                  <c:v>256500</c:v>
                </c:pt>
                <c:pt idx="174">
                  <c:v>256500</c:v>
                </c:pt>
                <c:pt idx="175">
                  <c:v>256500</c:v>
                </c:pt>
                <c:pt idx="176">
                  <c:v>256500</c:v>
                </c:pt>
                <c:pt idx="177">
                  <c:v>256500</c:v>
                </c:pt>
                <c:pt idx="178">
                  <c:v>256500</c:v>
                </c:pt>
                <c:pt idx="179">
                  <c:v>236500</c:v>
                </c:pt>
                <c:pt idx="180">
                  <c:v>236500</c:v>
                </c:pt>
                <c:pt idx="181">
                  <c:v>236500</c:v>
                </c:pt>
                <c:pt idx="182">
                  <c:v>236500</c:v>
                </c:pt>
                <c:pt idx="183">
                  <c:v>236500</c:v>
                </c:pt>
                <c:pt idx="184">
                  <c:v>236500</c:v>
                </c:pt>
                <c:pt idx="185">
                  <c:v>216500</c:v>
                </c:pt>
                <c:pt idx="186">
                  <c:v>216500</c:v>
                </c:pt>
                <c:pt idx="187">
                  <c:v>216500</c:v>
                </c:pt>
                <c:pt idx="188">
                  <c:v>216500</c:v>
                </c:pt>
                <c:pt idx="189">
                  <c:v>216500</c:v>
                </c:pt>
                <c:pt idx="190">
                  <c:v>216500</c:v>
                </c:pt>
                <c:pt idx="191">
                  <c:v>216500</c:v>
                </c:pt>
                <c:pt idx="192">
                  <c:v>216500</c:v>
                </c:pt>
                <c:pt idx="193">
                  <c:v>216500</c:v>
                </c:pt>
                <c:pt idx="194">
                  <c:v>216500</c:v>
                </c:pt>
                <c:pt idx="195">
                  <c:v>216500</c:v>
                </c:pt>
                <c:pt idx="196">
                  <c:v>201500</c:v>
                </c:pt>
                <c:pt idx="197">
                  <c:v>201500</c:v>
                </c:pt>
                <c:pt idx="198">
                  <c:v>201500</c:v>
                </c:pt>
                <c:pt idx="199">
                  <c:v>201500</c:v>
                </c:pt>
                <c:pt idx="200">
                  <c:v>186500</c:v>
                </c:pt>
                <c:pt idx="201">
                  <c:v>186500</c:v>
                </c:pt>
                <c:pt idx="202">
                  <c:v>186500</c:v>
                </c:pt>
                <c:pt idx="203">
                  <c:v>186500</c:v>
                </c:pt>
                <c:pt idx="204">
                  <c:v>186500</c:v>
                </c:pt>
                <c:pt idx="205">
                  <c:v>186500</c:v>
                </c:pt>
                <c:pt idx="206">
                  <c:v>186500</c:v>
                </c:pt>
                <c:pt idx="207">
                  <c:v>186500</c:v>
                </c:pt>
                <c:pt idx="208">
                  <c:v>186500</c:v>
                </c:pt>
                <c:pt idx="209">
                  <c:v>186500</c:v>
                </c:pt>
                <c:pt idx="210">
                  <c:v>186500</c:v>
                </c:pt>
                <c:pt idx="211">
                  <c:v>186500</c:v>
                </c:pt>
                <c:pt idx="212">
                  <c:v>186500</c:v>
                </c:pt>
                <c:pt idx="213">
                  <c:v>186500</c:v>
                </c:pt>
                <c:pt idx="214">
                  <c:v>186500</c:v>
                </c:pt>
                <c:pt idx="215">
                  <c:v>186500</c:v>
                </c:pt>
                <c:pt idx="216">
                  <c:v>186500</c:v>
                </c:pt>
                <c:pt idx="217">
                  <c:v>186500</c:v>
                </c:pt>
                <c:pt idx="218">
                  <c:v>186500</c:v>
                </c:pt>
                <c:pt idx="219">
                  <c:v>186500</c:v>
                </c:pt>
                <c:pt idx="220">
                  <c:v>186500</c:v>
                </c:pt>
                <c:pt idx="221">
                  <c:v>186500</c:v>
                </c:pt>
                <c:pt idx="222">
                  <c:v>186500</c:v>
                </c:pt>
                <c:pt idx="223">
                  <c:v>186500</c:v>
                </c:pt>
                <c:pt idx="224">
                  <c:v>186500</c:v>
                </c:pt>
                <c:pt idx="225">
                  <c:v>186500</c:v>
                </c:pt>
                <c:pt idx="226">
                  <c:v>186500</c:v>
                </c:pt>
                <c:pt idx="227">
                  <c:v>186500</c:v>
                </c:pt>
                <c:pt idx="228">
                  <c:v>186500</c:v>
                </c:pt>
                <c:pt idx="229">
                  <c:v>186500</c:v>
                </c:pt>
                <c:pt idx="230">
                  <c:v>186500</c:v>
                </c:pt>
                <c:pt idx="231">
                  <c:v>186500</c:v>
                </c:pt>
                <c:pt idx="232">
                  <c:v>186500</c:v>
                </c:pt>
                <c:pt idx="233">
                  <c:v>186500</c:v>
                </c:pt>
                <c:pt idx="234">
                  <c:v>186500</c:v>
                </c:pt>
                <c:pt idx="235">
                  <c:v>186500</c:v>
                </c:pt>
                <c:pt idx="236">
                  <c:v>186500</c:v>
                </c:pt>
                <c:pt idx="237">
                  <c:v>186500</c:v>
                </c:pt>
                <c:pt idx="238">
                  <c:v>186500</c:v>
                </c:pt>
                <c:pt idx="239">
                  <c:v>186500</c:v>
                </c:pt>
                <c:pt idx="240">
                  <c:v>186500</c:v>
                </c:pt>
                <c:pt idx="241">
                  <c:v>186500</c:v>
                </c:pt>
                <c:pt idx="242">
                  <c:v>186500</c:v>
                </c:pt>
                <c:pt idx="243">
                  <c:v>186500</c:v>
                </c:pt>
                <c:pt idx="244">
                  <c:v>186500</c:v>
                </c:pt>
                <c:pt idx="245">
                  <c:v>186500</c:v>
                </c:pt>
                <c:pt idx="246">
                  <c:v>186500</c:v>
                </c:pt>
                <c:pt idx="247">
                  <c:v>186500</c:v>
                </c:pt>
                <c:pt idx="248">
                  <c:v>186500</c:v>
                </c:pt>
                <c:pt idx="249">
                  <c:v>186500</c:v>
                </c:pt>
                <c:pt idx="250">
                  <c:v>186500</c:v>
                </c:pt>
                <c:pt idx="251">
                  <c:v>186500</c:v>
                </c:pt>
                <c:pt idx="252">
                  <c:v>186500</c:v>
                </c:pt>
                <c:pt idx="253">
                  <c:v>186500</c:v>
                </c:pt>
                <c:pt idx="254">
                  <c:v>186500</c:v>
                </c:pt>
                <c:pt idx="255">
                  <c:v>186500</c:v>
                </c:pt>
                <c:pt idx="256">
                  <c:v>186500</c:v>
                </c:pt>
                <c:pt idx="257">
                  <c:v>186500</c:v>
                </c:pt>
                <c:pt idx="258">
                  <c:v>186500</c:v>
                </c:pt>
                <c:pt idx="259">
                  <c:v>186500</c:v>
                </c:pt>
                <c:pt idx="260">
                  <c:v>186500</c:v>
                </c:pt>
                <c:pt idx="261">
                  <c:v>186500</c:v>
                </c:pt>
                <c:pt idx="262">
                  <c:v>186500</c:v>
                </c:pt>
                <c:pt idx="263">
                  <c:v>186500</c:v>
                </c:pt>
                <c:pt idx="264">
                  <c:v>186500</c:v>
                </c:pt>
                <c:pt idx="265">
                  <c:v>186500</c:v>
                </c:pt>
                <c:pt idx="266">
                  <c:v>186500</c:v>
                </c:pt>
                <c:pt idx="267">
                  <c:v>186500</c:v>
                </c:pt>
                <c:pt idx="268">
                  <c:v>186500</c:v>
                </c:pt>
                <c:pt idx="269">
                  <c:v>186500</c:v>
                </c:pt>
                <c:pt idx="270">
                  <c:v>186500</c:v>
                </c:pt>
                <c:pt idx="271">
                  <c:v>186500</c:v>
                </c:pt>
                <c:pt idx="272">
                  <c:v>186500</c:v>
                </c:pt>
                <c:pt idx="273">
                  <c:v>186500</c:v>
                </c:pt>
                <c:pt idx="274">
                  <c:v>186500</c:v>
                </c:pt>
                <c:pt idx="275">
                  <c:v>186500</c:v>
                </c:pt>
                <c:pt idx="276">
                  <c:v>186500</c:v>
                </c:pt>
                <c:pt idx="277">
                  <c:v>186500</c:v>
                </c:pt>
                <c:pt idx="278">
                  <c:v>186500</c:v>
                </c:pt>
                <c:pt idx="279">
                  <c:v>186500</c:v>
                </c:pt>
                <c:pt idx="280">
                  <c:v>186500</c:v>
                </c:pt>
                <c:pt idx="281">
                  <c:v>186500</c:v>
                </c:pt>
                <c:pt idx="282">
                  <c:v>186500</c:v>
                </c:pt>
                <c:pt idx="283">
                  <c:v>186500</c:v>
                </c:pt>
                <c:pt idx="284">
                  <c:v>186500</c:v>
                </c:pt>
                <c:pt idx="285">
                  <c:v>186500</c:v>
                </c:pt>
                <c:pt idx="286">
                  <c:v>186500</c:v>
                </c:pt>
                <c:pt idx="287">
                  <c:v>186500</c:v>
                </c:pt>
                <c:pt idx="288">
                  <c:v>186500</c:v>
                </c:pt>
                <c:pt idx="289">
                  <c:v>186500</c:v>
                </c:pt>
                <c:pt idx="290">
                  <c:v>186500</c:v>
                </c:pt>
                <c:pt idx="291">
                  <c:v>186500</c:v>
                </c:pt>
                <c:pt idx="292">
                  <c:v>186500</c:v>
                </c:pt>
                <c:pt idx="293">
                  <c:v>186500</c:v>
                </c:pt>
                <c:pt idx="294">
                  <c:v>186500</c:v>
                </c:pt>
                <c:pt idx="295">
                  <c:v>186500</c:v>
                </c:pt>
                <c:pt idx="296">
                  <c:v>186500</c:v>
                </c:pt>
                <c:pt idx="297">
                  <c:v>186500</c:v>
                </c:pt>
                <c:pt idx="298">
                  <c:v>186500</c:v>
                </c:pt>
                <c:pt idx="299">
                  <c:v>186500</c:v>
                </c:pt>
                <c:pt idx="300">
                  <c:v>186500</c:v>
                </c:pt>
                <c:pt idx="301">
                  <c:v>186500</c:v>
                </c:pt>
                <c:pt idx="302">
                  <c:v>186500</c:v>
                </c:pt>
                <c:pt idx="303">
                  <c:v>186500</c:v>
                </c:pt>
                <c:pt idx="304">
                  <c:v>186500</c:v>
                </c:pt>
                <c:pt idx="305">
                  <c:v>186500</c:v>
                </c:pt>
                <c:pt idx="306">
                  <c:v>186500</c:v>
                </c:pt>
                <c:pt idx="307">
                  <c:v>186500</c:v>
                </c:pt>
                <c:pt idx="308">
                  <c:v>186500</c:v>
                </c:pt>
                <c:pt idx="309">
                  <c:v>186500</c:v>
                </c:pt>
                <c:pt idx="310">
                  <c:v>186500</c:v>
                </c:pt>
                <c:pt idx="311">
                  <c:v>186500</c:v>
                </c:pt>
                <c:pt idx="312">
                  <c:v>186500</c:v>
                </c:pt>
                <c:pt idx="313">
                  <c:v>186500</c:v>
                </c:pt>
                <c:pt idx="314">
                  <c:v>186500</c:v>
                </c:pt>
                <c:pt idx="315">
                  <c:v>186500</c:v>
                </c:pt>
                <c:pt idx="316">
                  <c:v>186500</c:v>
                </c:pt>
                <c:pt idx="317">
                  <c:v>186500</c:v>
                </c:pt>
                <c:pt idx="318">
                  <c:v>186500</c:v>
                </c:pt>
                <c:pt idx="319">
                  <c:v>186500</c:v>
                </c:pt>
                <c:pt idx="320">
                  <c:v>186500</c:v>
                </c:pt>
                <c:pt idx="321">
                  <c:v>186500</c:v>
                </c:pt>
                <c:pt idx="322">
                  <c:v>186500</c:v>
                </c:pt>
                <c:pt idx="323">
                  <c:v>186500</c:v>
                </c:pt>
                <c:pt idx="324">
                  <c:v>186500</c:v>
                </c:pt>
                <c:pt idx="325">
                  <c:v>186500</c:v>
                </c:pt>
                <c:pt idx="326">
                  <c:v>186500</c:v>
                </c:pt>
                <c:pt idx="327">
                  <c:v>186500</c:v>
                </c:pt>
                <c:pt idx="328">
                  <c:v>186500</c:v>
                </c:pt>
                <c:pt idx="329">
                  <c:v>186500</c:v>
                </c:pt>
                <c:pt idx="330">
                  <c:v>186500</c:v>
                </c:pt>
                <c:pt idx="331">
                  <c:v>186500</c:v>
                </c:pt>
                <c:pt idx="332">
                  <c:v>186500</c:v>
                </c:pt>
                <c:pt idx="333">
                  <c:v>186500</c:v>
                </c:pt>
                <c:pt idx="334">
                  <c:v>186500</c:v>
                </c:pt>
                <c:pt idx="335">
                  <c:v>186500</c:v>
                </c:pt>
                <c:pt idx="336">
                  <c:v>186500</c:v>
                </c:pt>
                <c:pt idx="337">
                  <c:v>186500</c:v>
                </c:pt>
                <c:pt idx="338">
                  <c:v>171500</c:v>
                </c:pt>
                <c:pt idx="339">
                  <c:v>171500</c:v>
                </c:pt>
                <c:pt idx="340">
                  <c:v>156500</c:v>
                </c:pt>
                <c:pt idx="341">
                  <c:v>156500</c:v>
                </c:pt>
                <c:pt idx="342">
                  <c:v>141500</c:v>
                </c:pt>
                <c:pt idx="343">
                  <c:v>141500</c:v>
                </c:pt>
                <c:pt idx="344">
                  <c:v>141500</c:v>
                </c:pt>
                <c:pt idx="345">
                  <c:v>126500</c:v>
                </c:pt>
                <c:pt idx="346">
                  <c:v>126500</c:v>
                </c:pt>
                <c:pt idx="347">
                  <c:v>111500</c:v>
                </c:pt>
                <c:pt idx="348">
                  <c:v>111500</c:v>
                </c:pt>
                <c:pt idx="349">
                  <c:v>96500</c:v>
                </c:pt>
                <c:pt idx="350">
                  <c:v>96500</c:v>
                </c:pt>
                <c:pt idx="351">
                  <c:v>96500</c:v>
                </c:pt>
                <c:pt idx="352">
                  <c:v>96500</c:v>
                </c:pt>
                <c:pt idx="353">
                  <c:v>96500</c:v>
                </c:pt>
                <c:pt idx="354">
                  <c:v>96500</c:v>
                </c:pt>
                <c:pt idx="355">
                  <c:v>96500</c:v>
                </c:pt>
                <c:pt idx="356">
                  <c:v>96500</c:v>
                </c:pt>
                <c:pt idx="357">
                  <c:v>96500</c:v>
                </c:pt>
                <c:pt idx="358">
                  <c:v>96500</c:v>
                </c:pt>
                <c:pt idx="359">
                  <c:v>96500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E79-4E77-8C75-79B2DABF4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9511111111111101E-3"/>
                <c:y val="3.3859490740740739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zapisy netto (ilość CI)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BETAW20L!$L$7</c:f>
              <c:strCache>
                <c:ptCount val="1"/>
                <c:pt idx="0">
                  <c:v>Zmiana 
liczby CI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89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A6-4425-9C6E-71A6E21BF362}"/>
              </c:ext>
            </c:extLst>
          </c:dPt>
          <c:cat>
            <c:numRef>
              <c:f>BETAW20L!$B$9:$B$368</c:f>
              <c:numCache>
                <c:formatCode>m/d/yyyy</c:formatCode>
                <c:ptCount val="360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</c:numCache>
            </c:numRef>
          </c:cat>
          <c:val>
            <c:numRef>
              <c:f>BETAW20L!$L$9:$L$368</c:f>
              <c:numCache>
                <c:formatCode>#,##0</c:formatCode>
                <c:ptCount val="36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-10000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-25000</c:v>
                </c:pt>
                <c:pt idx="43">
                  <c:v>-25000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20000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20000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20000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-30000</c:v>
                </c:pt>
                <c:pt idx="151">
                  <c:v>-30000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20000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20000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15000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15000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15000</c:v>
                </c:pt>
                <c:pt idx="338">
                  <c:v>0</c:v>
                </c:pt>
                <c:pt idx="339">
                  <c:v>15000</c:v>
                </c:pt>
                <c:pt idx="340">
                  <c:v>0</c:v>
                </c:pt>
                <c:pt idx="341">
                  <c:v>15000</c:v>
                </c:pt>
                <c:pt idx="342">
                  <c:v>0</c:v>
                </c:pt>
                <c:pt idx="343">
                  <c:v>0</c:v>
                </c:pt>
                <c:pt idx="344">
                  <c:v>15000</c:v>
                </c:pt>
                <c:pt idx="345">
                  <c:v>0</c:v>
                </c:pt>
                <c:pt idx="346">
                  <c:v>15000</c:v>
                </c:pt>
                <c:pt idx="347">
                  <c:v>0</c:v>
                </c:pt>
                <c:pt idx="348">
                  <c:v>15000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A6-4425-9C6E-71A6E21BF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9511111111111101E-3"/>
                <c:y val="3.3859490740740739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Ekspozycja na indeks (% SWAN)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areaChart>
        <c:grouping val="stacked"/>
        <c:varyColors val="0"/>
        <c:ser>
          <c:idx val="0"/>
          <c:order val="0"/>
          <c:tx>
            <c:strRef>
              <c:f>BETAW20L!$N$7</c:f>
              <c:strCache>
                <c:ptCount val="1"/>
                <c:pt idx="0">
                  <c:v>Akcje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BETAW20L!$B$9:$B$368</c:f>
              <c:numCache>
                <c:formatCode>m/d/yyyy</c:formatCode>
                <c:ptCount val="360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</c:numCache>
            </c:numRef>
          </c:cat>
          <c:val>
            <c:numRef>
              <c:f>BETAW20L!$N$9:$N$368</c:f>
              <c:numCache>
                <c:formatCode>0.00%</c:formatCode>
                <c:ptCount val="360"/>
                <c:pt idx="1">
                  <c:v>0.66648221499148574</c:v>
                </c:pt>
                <c:pt idx="2">
                  <c:v>0.67029821034090198</c:v>
                </c:pt>
                <c:pt idx="3">
                  <c:v>0.66615979857972984</c:v>
                </c:pt>
                <c:pt idx="4">
                  <c:v>0.6645765243000975</c:v>
                </c:pt>
                <c:pt idx="5">
                  <c:v>0.66725609084369353</c:v>
                </c:pt>
                <c:pt idx="6">
                  <c:v>0.66276547050424905</c:v>
                </c:pt>
                <c:pt idx="7">
                  <c:v>0.67524676436883613</c:v>
                </c:pt>
                <c:pt idx="8">
                  <c:v>0.67854406313940474</c:v>
                </c:pt>
                <c:pt idx="9">
                  <c:v>0.66265494716973783</c:v>
                </c:pt>
                <c:pt idx="10">
                  <c:v>0.66153701573912682</c:v>
                </c:pt>
                <c:pt idx="11">
                  <c:v>0.66100673868780169</c:v>
                </c:pt>
                <c:pt idx="12">
                  <c:v>0.63042669120155792</c:v>
                </c:pt>
                <c:pt idx="13">
                  <c:v>0.63292962992405843</c:v>
                </c:pt>
                <c:pt idx="14">
                  <c:v>0.63590463605492697</c:v>
                </c:pt>
                <c:pt idx="15">
                  <c:v>0.63916667976814678</c:v>
                </c:pt>
                <c:pt idx="16">
                  <c:v>0.62426038884191426</c:v>
                </c:pt>
                <c:pt idx="17">
                  <c:v>0.64006838499747698</c:v>
                </c:pt>
                <c:pt idx="18">
                  <c:v>0.63171775791299734</c:v>
                </c:pt>
                <c:pt idx="19">
                  <c:v>0.63397908694518912</c:v>
                </c:pt>
                <c:pt idx="20">
                  <c:v>0.6353220191788298</c:v>
                </c:pt>
                <c:pt idx="21">
                  <c:v>0.64252187198586463</c:v>
                </c:pt>
                <c:pt idx="22">
                  <c:v>0.63219852586934777</c:v>
                </c:pt>
                <c:pt idx="23">
                  <c:v>0.62335655973564585</c:v>
                </c:pt>
                <c:pt idx="24">
                  <c:v>0.62627313956957176</c:v>
                </c:pt>
                <c:pt idx="25">
                  <c:v>0.62716205145334858</c:v>
                </c:pt>
                <c:pt idx="26">
                  <c:v>0.63957177965085921</c:v>
                </c:pt>
                <c:pt idx="27">
                  <c:v>0.64169236955699915</c:v>
                </c:pt>
                <c:pt idx="28">
                  <c:v>0.64152335016713891</c:v>
                </c:pt>
                <c:pt idx="29">
                  <c:v>0.6434711614212838</c:v>
                </c:pt>
                <c:pt idx="30">
                  <c:v>0.64417120134744643</c:v>
                </c:pt>
                <c:pt idx="31">
                  <c:v>0.63922940376190629</c:v>
                </c:pt>
                <c:pt idx="32">
                  <c:v>0.6396436495318879</c:v>
                </c:pt>
                <c:pt idx="33">
                  <c:v>0.63476077659511865</c:v>
                </c:pt>
                <c:pt idx="34">
                  <c:v>0.64127508560804725</c:v>
                </c:pt>
                <c:pt idx="35">
                  <c:v>0.63547710520460932</c:v>
                </c:pt>
                <c:pt idx="36">
                  <c:v>0.6424020656843128</c:v>
                </c:pt>
                <c:pt idx="37">
                  <c:v>0.63569751816281295</c:v>
                </c:pt>
                <c:pt idx="38">
                  <c:v>0.63114315510061025</c:v>
                </c:pt>
                <c:pt idx="39">
                  <c:v>0.63409156103024145</c:v>
                </c:pt>
                <c:pt idx="40">
                  <c:v>0.63604815358027089</c:v>
                </c:pt>
                <c:pt idx="41">
                  <c:v>0.63964016567259896</c:v>
                </c:pt>
                <c:pt idx="42">
                  <c:v>0.63892043416095456</c:v>
                </c:pt>
                <c:pt idx="43">
                  <c:v>0.65730210116005994</c:v>
                </c:pt>
                <c:pt idx="44">
                  <c:v>0.6027836638268429</c:v>
                </c:pt>
                <c:pt idx="45">
                  <c:v>0.61416058918364635</c:v>
                </c:pt>
                <c:pt idx="46">
                  <c:v>0.6125103882557219</c:v>
                </c:pt>
                <c:pt idx="47">
                  <c:v>0.62095214737936444</c:v>
                </c:pt>
                <c:pt idx="48">
                  <c:v>0.62054235995116958</c:v>
                </c:pt>
                <c:pt idx="49">
                  <c:v>0.62123188055037926</c:v>
                </c:pt>
                <c:pt idx="50">
                  <c:v>0.62541843051831392</c:v>
                </c:pt>
                <c:pt idx="51">
                  <c:v>0.62039300912946815</c:v>
                </c:pt>
                <c:pt idx="52">
                  <c:v>0.61067847602867753</c:v>
                </c:pt>
                <c:pt idx="53">
                  <c:v>0.58167508029035186</c:v>
                </c:pt>
                <c:pt idx="54">
                  <c:v>0.57844945394146996</c:v>
                </c:pt>
                <c:pt idx="55">
                  <c:v>0.5794313190293543</c:v>
                </c:pt>
                <c:pt idx="56">
                  <c:v>0.57409642672901928</c:v>
                </c:pt>
                <c:pt idx="57">
                  <c:v>0.57271234495589796</c:v>
                </c:pt>
                <c:pt idx="58">
                  <c:v>0.57585871586685489</c:v>
                </c:pt>
                <c:pt idx="59">
                  <c:v>0.59543447612399869</c:v>
                </c:pt>
                <c:pt idx="60">
                  <c:v>0.58928765424026563</c:v>
                </c:pt>
                <c:pt idx="61">
                  <c:v>0.60324907674921058</c:v>
                </c:pt>
                <c:pt idx="62">
                  <c:v>0.59143012104777493</c:v>
                </c:pt>
                <c:pt idx="63">
                  <c:v>0.58760579235260202</c:v>
                </c:pt>
                <c:pt idx="64">
                  <c:v>0.59359072151956094</c:v>
                </c:pt>
                <c:pt idx="65">
                  <c:v>0.60312747316185478</c:v>
                </c:pt>
                <c:pt idx="66">
                  <c:v>0.6012844020774295</c:v>
                </c:pt>
                <c:pt idx="67">
                  <c:v>0.60730056051783166</c:v>
                </c:pt>
                <c:pt idx="68">
                  <c:v>0.60379704572754189</c:v>
                </c:pt>
                <c:pt idx="69">
                  <c:v>0.60328595173581712</c:v>
                </c:pt>
                <c:pt idx="70">
                  <c:v>0.60515228693376222</c:v>
                </c:pt>
                <c:pt idx="71">
                  <c:v>0.60262290811334296</c:v>
                </c:pt>
                <c:pt idx="72">
                  <c:v>0.59898370454701122</c:v>
                </c:pt>
                <c:pt idx="73">
                  <c:v>0.59519955003056146</c:v>
                </c:pt>
                <c:pt idx="74">
                  <c:v>0.5975929388238419</c:v>
                </c:pt>
                <c:pt idx="75">
                  <c:v>0.61161017618469804</c:v>
                </c:pt>
                <c:pt idx="76">
                  <c:v>0.60562284164934943</c:v>
                </c:pt>
                <c:pt idx="77">
                  <c:v>0.60796986721680613</c:v>
                </c:pt>
                <c:pt idx="78">
                  <c:v>0.60683284217031075</c:v>
                </c:pt>
                <c:pt idx="79">
                  <c:v>0.60045775066002516</c:v>
                </c:pt>
                <c:pt idx="80">
                  <c:v>0.59457370573335377</c:v>
                </c:pt>
                <c:pt idx="81">
                  <c:v>0.61377329812580472</c:v>
                </c:pt>
                <c:pt idx="82">
                  <c:v>0.61664863371646272</c:v>
                </c:pt>
                <c:pt idx="83">
                  <c:v>0.61438354174857346</c:v>
                </c:pt>
                <c:pt idx="84">
                  <c:v>0.61257109660013531</c:v>
                </c:pt>
                <c:pt idx="85">
                  <c:v>0.62293592612294479</c:v>
                </c:pt>
                <c:pt idx="86">
                  <c:v>0.63802386186743421</c:v>
                </c:pt>
                <c:pt idx="87">
                  <c:v>0.68440853408146984</c:v>
                </c:pt>
                <c:pt idx="88">
                  <c:v>0.67328046555434695</c:v>
                </c:pt>
                <c:pt idx="89">
                  <c:v>0.6673663339214011</c:v>
                </c:pt>
                <c:pt idx="90">
                  <c:v>0.66702150216146738</c:v>
                </c:pt>
                <c:pt idx="91">
                  <c:v>0.66059336495938725</c:v>
                </c:pt>
                <c:pt idx="92">
                  <c:v>0.66796671195526613</c:v>
                </c:pt>
                <c:pt idx="93">
                  <c:v>0.65653050131496393</c:v>
                </c:pt>
                <c:pt idx="94">
                  <c:v>0.6472279160212232</c:v>
                </c:pt>
                <c:pt idx="95">
                  <c:v>0.64630739090159017</c:v>
                </c:pt>
                <c:pt idx="96">
                  <c:v>0.64886835277812693</c:v>
                </c:pt>
                <c:pt idx="97">
                  <c:v>0.64591534028481923</c:v>
                </c:pt>
                <c:pt idx="98">
                  <c:v>0.65003089422481553</c:v>
                </c:pt>
                <c:pt idx="99">
                  <c:v>0.65898563144108568</c:v>
                </c:pt>
                <c:pt idx="100">
                  <c:v>0.66759857937924505</c:v>
                </c:pt>
                <c:pt idx="101">
                  <c:v>0.66262535043476967</c:v>
                </c:pt>
                <c:pt idx="102">
                  <c:v>0.6673700172821686</c:v>
                </c:pt>
                <c:pt idx="103">
                  <c:v>0.66341230516384209</c:v>
                </c:pt>
                <c:pt idx="104">
                  <c:v>0.66378483753988948</c:v>
                </c:pt>
                <c:pt idx="105">
                  <c:v>0.60563946837941951</c:v>
                </c:pt>
                <c:pt idx="106">
                  <c:v>0.60172091116042925</c:v>
                </c:pt>
                <c:pt idx="107">
                  <c:v>0.59959424452941035</c:v>
                </c:pt>
                <c:pt idx="108">
                  <c:v>0.60510028587465869</c:v>
                </c:pt>
                <c:pt idx="109">
                  <c:v>0.65675062712066135</c:v>
                </c:pt>
                <c:pt idx="110">
                  <c:v>0.64530958397416083</c:v>
                </c:pt>
                <c:pt idx="111">
                  <c:v>0.64648853749603097</c:v>
                </c:pt>
                <c:pt idx="112">
                  <c:v>0.64359897851323611</c:v>
                </c:pt>
                <c:pt idx="113">
                  <c:v>0.64033612827549313</c:v>
                </c:pt>
                <c:pt idx="114">
                  <c:v>0.64945968148286348</c:v>
                </c:pt>
                <c:pt idx="115">
                  <c:v>0.66137736424264981</c:v>
                </c:pt>
                <c:pt idx="116">
                  <c:v>0.65150882401961585</c:v>
                </c:pt>
                <c:pt idx="117">
                  <c:v>0.66815924618874989</c:v>
                </c:pt>
                <c:pt idx="118">
                  <c:v>0.65747594368821438</c:v>
                </c:pt>
                <c:pt idx="119">
                  <c:v>0.6554367079236012</c:v>
                </c:pt>
                <c:pt idx="120">
                  <c:v>0.65276879433958679</c:v>
                </c:pt>
                <c:pt idx="121">
                  <c:v>0.66439624944495446</c:v>
                </c:pt>
                <c:pt idx="122">
                  <c:v>0.6557758253874455</c:v>
                </c:pt>
                <c:pt idx="123">
                  <c:v>0.65318198646337955</c:v>
                </c:pt>
                <c:pt idx="124">
                  <c:v>0.64840199566794565</c:v>
                </c:pt>
                <c:pt idx="125">
                  <c:v>0.65487022445056786</c:v>
                </c:pt>
                <c:pt idx="126">
                  <c:v>0.6440915280116023</c:v>
                </c:pt>
                <c:pt idx="127">
                  <c:v>0.66063668791348018</c:v>
                </c:pt>
                <c:pt idx="128">
                  <c:v>0.64092085243937524</c:v>
                </c:pt>
                <c:pt idx="129">
                  <c:v>0.65701520629047838</c:v>
                </c:pt>
                <c:pt idx="130">
                  <c:v>0.65131109205422899</c:v>
                </c:pt>
                <c:pt idx="131">
                  <c:v>0.65405116037180866</c:v>
                </c:pt>
                <c:pt idx="132">
                  <c:v>0.6406401384305116</c:v>
                </c:pt>
                <c:pt idx="133">
                  <c:v>0.64121322262646963</c:v>
                </c:pt>
                <c:pt idx="134">
                  <c:v>0.6291151707973226</c:v>
                </c:pt>
                <c:pt idx="135">
                  <c:v>0.63682988607717272</c:v>
                </c:pt>
                <c:pt idx="136">
                  <c:v>0.62607846010383883</c:v>
                </c:pt>
                <c:pt idx="137">
                  <c:v>0.62633016230804461</c:v>
                </c:pt>
                <c:pt idx="138">
                  <c:v>0.62394168704555752</c:v>
                </c:pt>
                <c:pt idx="139">
                  <c:v>0.61394986458553336</c:v>
                </c:pt>
                <c:pt idx="140">
                  <c:v>0.6120033030059141</c:v>
                </c:pt>
                <c:pt idx="141">
                  <c:v>0.613334916340039</c:v>
                </c:pt>
                <c:pt idx="142">
                  <c:v>0.63337333402789842</c:v>
                </c:pt>
                <c:pt idx="143">
                  <c:v>0.63241211124781527</c:v>
                </c:pt>
                <c:pt idx="144">
                  <c:v>0.63574440958956224</c:v>
                </c:pt>
                <c:pt idx="145">
                  <c:v>0.62933135805361407</c:v>
                </c:pt>
                <c:pt idx="146">
                  <c:v>0.62921029741215229</c:v>
                </c:pt>
                <c:pt idx="147">
                  <c:v>0.64821492990969765</c:v>
                </c:pt>
                <c:pt idx="148">
                  <c:v>0.65758729012188166</c:v>
                </c:pt>
                <c:pt idx="149">
                  <c:v>0.67103172497109898</c:v>
                </c:pt>
                <c:pt idx="150">
                  <c:v>0.64676271695200538</c:v>
                </c:pt>
                <c:pt idx="151">
                  <c:v>0.67157507653507775</c:v>
                </c:pt>
                <c:pt idx="152">
                  <c:v>0.59159164648034979</c:v>
                </c:pt>
                <c:pt idx="153">
                  <c:v>0.59816970555340965</c:v>
                </c:pt>
                <c:pt idx="154">
                  <c:v>0.60520729825118103</c:v>
                </c:pt>
                <c:pt idx="155">
                  <c:v>0.60115027352858208</c:v>
                </c:pt>
                <c:pt idx="156">
                  <c:v>0.59206552225091658</c:v>
                </c:pt>
                <c:pt idx="157">
                  <c:v>0.58777273587069157</c:v>
                </c:pt>
                <c:pt idx="158">
                  <c:v>0.59442720810620897</c:v>
                </c:pt>
                <c:pt idx="159">
                  <c:v>0.59463602022261453</c:v>
                </c:pt>
                <c:pt idx="160">
                  <c:v>0.60038122840743213</c:v>
                </c:pt>
                <c:pt idx="161">
                  <c:v>0.62160498488928861</c:v>
                </c:pt>
                <c:pt idx="162">
                  <c:v>0.61394301037197474</c:v>
                </c:pt>
                <c:pt idx="163">
                  <c:v>0.62346435969111069</c:v>
                </c:pt>
                <c:pt idx="164">
                  <c:v>0.63149507666791727</c:v>
                </c:pt>
                <c:pt idx="165">
                  <c:v>0.62426767529637717</c:v>
                </c:pt>
                <c:pt idx="166">
                  <c:v>0.62426260308523529</c:v>
                </c:pt>
                <c:pt idx="167">
                  <c:v>0.59778649432648623</c:v>
                </c:pt>
                <c:pt idx="168">
                  <c:v>0.59488987685268935</c:v>
                </c:pt>
                <c:pt idx="169">
                  <c:v>0.60640302566105841</c:v>
                </c:pt>
                <c:pt idx="170">
                  <c:v>0.60931857123471633</c:v>
                </c:pt>
                <c:pt idx="171">
                  <c:v>0.63111256648686598</c:v>
                </c:pt>
                <c:pt idx="172">
                  <c:v>0.62312014188589226</c:v>
                </c:pt>
                <c:pt idx="173">
                  <c:v>0.62747852349529754</c:v>
                </c:pt>
                <c:pt idx="174">
                  <c:v>0.62672753020452665</c:v>
                </c:pt>
                <c:pt idx="175">
                  <c:v>0.64403504039171644</c:v>
                </c:pt>
                <c:pt idx="176">
                  <c:v>0.63587692036337295</c:v>
                </c:pt>
                <c:pt idx="177">
                  <c:v>0.62838041491420926</c:v>
                </c:pt>
                <c:pt idx="178">
                  <c:v>0.63595376975130402</c:v>
                </c:pt>
                <c:pt idx="179">
                  <c:v>0.58810467827645407</c:v>
                </c:pt>
                <c:pt idx="180">
                  <c:v>0.596383574096917</c:v>
                </c:pt>
                <c:pt idx="181">
                  <c:v>0.60846193657506042</c:v>
                </c:pt>
                <c:pt idx="182">
                  <c:v>0.60775537822816506</c:v>
                </c:pt>
                <c:pt idx="183">
                  <c:v>0.57787202991544617</c:v>
                </c:pt>
                <c:pt idx="184">
                  <c:v>0.58843273117223238</c:v>
                </c:pt>
                <c:pt idx="185">
                  <c:v>0.63052130748884427</c:v>
                </c:pt>
                <c:pt idx="186">
                  <c:v>0.62761011140414502</c:v>
                </c:pt>
                <c:pt idx="187">
                  <c:v>0.68240228812264103</c:v>
                </c:pt>
                <c:pt idx="188">
                  <c:v>0.67990550373763992</c:v>
                </c:pt>
                <c:pt idx="189">
                  <c:v>0.66623195513379263</c:v>
                </c:pt>
                <c:pt idx="190">
                  <c:v>0.67494951960031202</c:v>
                </c:pt>
                <c:pt idx="191">
                  <c:v>0.67579185333206604</c:v>
                </c:pt>
                <c:pt idx="192">
                  <c:v>0.6674267648221498</c:v>
                </c:pt>
                <c:pt idx="193">
                  <c:v>0.67057467791464376</c:v>
                </c:pt>
                <c:pt idx="194">
                  <c:v>0.66798279407634664</c:v>
                </c:pt>
                <c:pt idx="195">
                  <c:v>0.68101947509618421</c:v>
                </c:pt>
                <c:pt idx="196">
                  <c:v>0.70594371291397462</c:v>
                </c:pt>
                <c:pt idx="197">
                  <c:v>0.63538885575911297</c:v>
                </c:pt>
                <c:pt idx="198">
                  <c:v>0.6283819631907861</c:v>
                </c:pt>
                <c:pt idx="199">
                  <c:v>0.61887879310456151</c:v>
                </c:pt>
                <c:pt idx="200">
                  <c:v>0.6629539100728391</c:v>
                </c:pt>
                <c:pt idx="201">
                  <c:v>0.65323273103815216</c:v>
                </c:pt>
                <c:pt idx="202">
                  <c:v>0.65403844713497894</c:v>
                </c:pt>
                <c:pt idx="203">
                  <c:v>0.65807793545943594</c:v>
                </c:pt>
                <c:pt idx="204">
                  <c:v>0.66975387457192881</c:v>
                </c:pt>
                <c:pt idx="205">
                  <c:v>0.67350766550775931</c:v>
                </c:pt>
                <c:pt idx="206">
                  <c:v>0.66409730065181249</c:v>
                </c:pt>
                <c:pt idx="207">
                  <c:v>0.66215699852958743</c:v>
                </c:pt>
                <c:pt idx="208">
                  <c:v>0.65392928928149752</c:v>
                </c:pt>
                <c:pt idx="209">
                  <c:v>0.67842833564800387</c:v>
                </c:pt>
                <c:pt idx="210">
                  <c:v>0.68153622653898105</c:v>
                </c:pt>
                <c:pt idx="211">
                  <c:v>0.6726542619196072</c:v>
                </c:pt>
                <c:pt idx="212">
                  <c:v>0.67096636531259013</c:v>
                </c:pt>
                <c:pt idx="213">
                  <c:v>0.6710574190574341</c:v>
                </c:pt>
                <c:pt idx="214">
                  <c:v>0.6534014965287539</c:v>
                </c:pt>
                <c:pt idx="215">
                  <c:v>0.65675680200455755</c:v>
                </c:pt>
                <c:pt idx="216">
                  <c:v>0.65849004374108966</c:v>
                </c:pt>
                <c:pt idx="217">
                  <c:v>0.65407245617159737</c:v>
                </c:pt>
                <c:pt idx="218">
                  <c:v>0.65003052374135928</c:v>
                </c:pt>
                <c:pt idx="219">
                  <c:v>0.64575867094970174</c:v>
                </c:pt>
                <c:pt idx="220">
                  <c:v>0.65233012750631469</c:v>
                </c:pt>
                <c:pt idx="221">
                  <c:v>0.64539390640533079</c:v>
                </c:pt>
                <c:pt idx="222">
                  <c:v>0.66239641317440612</c:v>
                </c:pt>
                <c:pt idx="223">
                  <c:v>0.6432365744322377</c:v>
                </c:pt>
                <c:pt idx="224">
                  <c:v>0.64965335578647321</c:v>
                </c:pt>
                <c:pt idx="225">
                  <c:v>0.64560051549501307</c:v>
                </c:pt>
                <c:pt idx="226">
                  <c:v>0.64031819299166648</c:v>
                </c:pt>
                <c:pt idx="227">
                  <c:v>0.64102003496837745</c:v>
                </c:pt>
                <c:pt idx="228">
                  <c:v>0.63422799311560585</c:v>
                </c:pt>
                <c:pt idx="229">
                  <c:v>0.6215532390410996</c:v>
                </c:pt>
                <c:pt idx="230">
                  <c:v>0.62225059961485574</c:v>
                </c:pt>
                <c:pt idx="231">
                  <c:v>0.61821961556064553</c:v>
                </c:pt>
                <c:pt idx="232">
                  <c:v>0.62669235095324738</c:v>
                </c:pt>
                <c:pt idx="233">
                  <c:v>0.62020864524841113</c:v>
                </c:pt>
                <c:pt idx="234">
                  <c:v>0.62709466948915993</c:v>
                </c:pt>
                <c:pt idx="235">
                  <c:v>0.6277415505931887</c:v>
                </c:pt>
                <c:pt idx="236">
                  <c:v>0.62192251576798496</c:v>
                </c:pt>
                <c:pt idx="237">
                  <c:v>0.61947550553778596</c:v>
                </c:pt>
                <c:pt idx="238">
                  <c:v>0.61383389138651512</c:v>
                </c:pt>
                <c:pt idx="239">
                  <c:v>0.61433079274407298</c:v>
                </c:pt>
                <c:pt idx="240">
                  <c:v>0.61451934344851411</c:v>
                </c:pt>
                <c:pt idx="241">
                  <c:v>0.61552405216679473</c:v>
                </c:pt>
                <c:pt idx="242">
                  <c:v>0.61625936491168487</c:v>
                </c:pt>
                <c:pt idx="243">
                  <c:v>0.62649764787512829</c:v>
                </c:pt>
                <c:pt idx="244">
                  <c:v>0.62842221312370017</c:v>
                </c:pt>
                <c:pt idx="245">
                  <c:v>0.62757999187682867</c:v>
                </c:pt>
                <c:pt idx="246">
                  <c:v>0.6198814749704582</c:v>
                </c:pt>
                <c:pt idx="247">
                  <c:v>0.62875730514847539</c:v>
                </c:pt>
                <c:pt idx="248">
                  <c:v>0.63255463528613576</c:v>
                </c:pt>
                <c:pt idx="249">
                  <c:v>0.64493180092370184</c:v>
                </c:pt>
                <c:pt idx="250">
                  <c:v>0.64532771888432927</c:v>
                </c:pt>
                <c:pt idx="251">
                  <c:v>0.62192656307902283</c:v>
                </c:pt>
                <c:pt idx="252">
                  <c:v>0.62080183414009593</c:v>
                </c:pt>
                <c:pt idx="253">
                  <c:v>0.61750308091249051</c:v>
                </c:pt>
                <c:pt idx="254">
                  <c:v>0.62629154084805749</c:v>
                </c:pt>
                <c:pt idx="255">
                  <c:v>0.62364478900719633</c:v>
                </c:pt>
                <c:pt idx="256">
                  <c:v>0.61871637968597515</c:v>
                </c:pt>
                <c:pt idx="257">
                  <c:v>0.61637025969860781</c:v>
                </c:pt>
                <c:pt idx="258">
                  <c:v>0.61525826115700377</c:v>
                </c:pt>
                <c:pt idx="259">
                  <c:v>0.63056894170259492</c:v>
                </c:pt>
                <c:pt idx="260">
                  <c:v>0.63222100822882499</c:v>
                </c:pt>
                <c:pt idx="261">
                  <c:v>0.63112181854067551</c:v>
                </c:pt>
                <c:pt idx="262">
                  <c:v>0.64005670729534658</c:v>
                </c:pt>
                <c:pt idx="263">
                  <c:v>0.62668635930668359</c:v>
                </c:pt>
                <c:pt idx="264">
                  <c:v>0.63285318325514117</c:v>
                </c:pt>
                <c:pt idx="265">
                  <c:v>0.63206813373532733</c:v>
                </c:pt>
                <c:pt idx="266">
                  <c:v>0.63253326980030544</c:v>
                </c:pt>
                <c:pt idx="267">
                  <c:v>0.6297779829935598</c:v>
                </c:pt>
                <c:pt idx="268">
                  <c:v>0.62481184085475938</c:v>
                </c:pt>
                <c:pt idx="269">
                  <c:v>0.62853637756529868</c:v>
                </c:pt>
                <c:pt idx="270">
                  <c:v>0.62937708324749986</c:v>
                </c:pt>
                <c:pt idx="271">
                  <c:v>0.63720399428016239</c:v>
                </c:pt>
                <c:pt idx="272">
                  <c:v>0.64570959407439477</c:v>
                </c:pt>
                <c:pt idx="273">
                  <c:v>0.64108431080584161</c:v>
                </c:pt>
                <c:pt idx="274">
                  <c:v>0.64207509208407909</c:v>
                </c:pt>
                <c:pt idx="275">
                  <c:v>0.63049956550335473</c:v>
                </c:pt>
                <c:pt idx="276">
                  <c:v>0.63311058627572614</c:v>
                </c:pt>
                <c:pt idx="277">
                  <c:v>0.6195808650018565</c:v>
                </c:pt>
                <c:pt idx="278">
                  <c:v>0.63179123432994233</c:v>
                </c:pt>
                <c:pt idx="279">
                  <c:v>0.63062272730821389</c:v>
                </c:pt>
                <c:pt idx="280">
                  <c:v>0.60459620378741963</c:v>
                </c:pt>
                <c:pt idx="281">
                  <c:v>0.61013208407047748</c:v>
                </c:pt>
                <c:pt idx="282">
                  <c:v>0.60395445742005771</c:v>
                </c:pt>
                <c:pt idx="283">
                  <c:v>0.62228864655693084</c:v>
                </c:pt>
                <c:pt idx="284">
                  <c:v>0.6050300817515406</c:v>
                </c:pt>
                <c:pt idx="285">
                  <c:v>0.59019233804768756</c:v>
                </c:pt>
                <c:pt idx="286">
                  <c:v>0.58944698666987039</c:v>
                </c:pt>
                <c:pt idx="287">
                  <c:v>0.51351249432554091</c:v>
                </c:pt>
                <c:pt idx="288">
                  <c:v>0.51144660221720761</c:v>
                </c:pt>
                <c:pt idx="289">
                  <c:v>0.52852461405366302</c:v>
                </c:pt>
                <c:pt idx="290">
                  <c:v>0.53497136856181526</c:v>
                </c:pt>
                <c:pt idx="291">
                  <c:v>0.53948532528391835</c:v>
                </c:pt>
                <c:pt idx="292">
                  <c:v>0.54319456301244118</c:v>
                </c:pt>
                <c:pt idx="293">
                  <c:v>0.5469887776305723</c:v>
                </c:pt>
                <c:pt idx="294">
                  <c:v>0.54815784890025676</c:v>
                </c:pt>
                <c:pt idx="295">
                  <c:v>0.55489164676856428</c:v>
                </c:pt>
                <c:pt idx="296">
                  <c:v>0.55046033538563399</c:v>
                </c:pt>
                <c:pt idx="297">
                  <c:v>0.5741914354064469</c:v>
                </c:pt>
                <c:pt idx="298">
                  <c:v>0.57591321476074597</c:v>
                </c:pt>
                <c:pt idx="299">
                  <c:v>0.57643744853658641</c:v>
                </c:pt>
                <c:pt idx="300">
                  <c:v>0.57010388728465933</c:v>
                </c:pt>
                <c:pt idx="301">
                  <c:v>0.57163722620312307</c:v>
                </c:pt>
                <c:pt idx="302">
                  <c:v>0.57639983214446755</c:v>
                </c:pt>
                <c:pt idx="303">
                  <c:v>0.59754804295169495</c:v>
                </c:pt>
                <c:pt idx="304">
                  <c:v>0.59587772182400511</c:v>
                </c:pt>
                <c:pt idx="305">
                  <c:v>0.58415625695825124</c:v>
                </c:pt>
                <c:pt idx="306">
                  <c:v>0.57766929594331962</c:v>
                </c:pt>
                <c:pt idx="307">
                  <c:v>0.59056909392892698</c:v>
                </c:pt>
                <c:pt idx="308">
                  <c:v>0.58335026972587167</c:v>
                </c:pt>
                <c:pt idx="309">
                  <c:v>0.59219657314378726</c:v>
                </c:pt>
                <c:pt idx="310">
                  <c:v>0.59656289079667713</c:v>
                </c:pt>
                <c:pt idx="311">
                  <c:v>0.58628026343218154</c:v>
                </c:pt>
                <c:pt idx="312">
                  <c:v>0.58715693850654571</c:v>
                </c:pt>
                <c:pt idx="313">
                  <c:v>0.5672953761692896</c:v>
                </c:pt>
                <c:pt idx="314">
                  <c:v>0.56754433147853622</c:v>
                </c:pt>
                <c:pt idx="315">
                  <c:v>0.58946376819376689</c:v>
                </c:pt>
                <c:pt idx="316">
                  <c:v>0.58482722461555436</c:v>
                </c:pt>
                <c:pt idx="317">
                  <c:v>0.58513262123560084</c:v>
                </c:pt>
                <c:pt idx="318">
                  <c:v>0.57375348342302257</c:v>
                </c:pt>
                <c:pt idx="319">
                  <c:v>0.58168008160362017</c:v>
                </c:pt>
                <c:pt idx="320">
                  <c:v>0.59639425461397066</c:v>
                </c:pt>
                <c:pt idx="321">
                  <c:v>0.5640422854231123</c:v>
                </c:pt>
                <c:pt idx="322">
                  <c:v>0.57346072274785453</c:v>
                </c:pt>
                <c:pt idx="323">
                  <c:v>0.57975588920616561</c:v>
                </c:pt>
                <c:pt idx="324">
                  <c:v>0.57938419643710792</c:v>
                </c:pt>
                <c:pt idx="325">
                  <c:v>0.56185732677762146</c:v>
                </c:pt>
                <c:pt idx="326">
                  <c:v>0.57625594031963134</c:v>
                </c:pt>
                <c:pt idx="327">
                  <c:v>0.58753616881052495</c:v>
                </c:pt>
                <c:pt idx="328">
                  <c:v>0.58692520657626379</c:v>
                </c:pt>
                <c:pt idx="329">
                  <c:v>0.58813555169244447</c:v>
                </c:pt>
                <c:pt idx="330">
                  <c:v>0.61382923613334028</c:v>
                </c:pt>
                <c:pt idx="331">
                  <c:v>0.62838625523821157</c:v>
                </c:pt>
                <c:pt idx="332">
                  <c:v>0.62919871690090678</c:v>
                </c:pt>
                <c:pt idx="333">
                  <c:v>0.60825771102930437</c:v>
                </c:pt>
                <c:pt idx="334">
                  <c:v>0.6277729109024901</c:v>
                </c:pt>
                <c:pt idx="335">
                  <c:v>0.63026299659156948</c:v>
                </c:pt>
                <c:pt idx="336">
                  <c:v>0.63229695549422371</c:v>
                </c:pt>
                <c:pt idx="337">
                  <c:v>0.6438734447062463</c:v>
                </c:pt>
                <c:pt idx="338">
                  <c:v>0.59788698367387272</c:v>
                </c:pt>
                <c:pt idx="339">
                  <c:v>0.61925247400881223</c:v>
                </c:pt>
                <c:pt idx="340">
                  <c:v>0.63425975486492159</c:v>
                </c:pt>
                <c:pt idx="341">
                  <c:v>0.51448150948780724</c:v>
                </c:pt>
                <c:pt idx="342">
                  <c:v>0.60318726611010232</c:v>
                </c:pt>
                <c:pt idx="343">
                  <c:v>0.58373810590454478</c:v>
                </c:pt>
                <c:pt idx="344">
                  <c:v>0.63447437784338978</c:v>
                </c:pt>
                <c:pt idx="345">
                  <c:v>0.69016080750696751</c:v>
                </c:pt>
                <c:pt idx="346">
                  <c:v>0.70753172851553892</c:v>
                </c:pt>
                <c:pt idx="347">
                  <c:v>0.69620194053131268</c:v>
                </c:pt>
                <c:pt idx="348">
                  <c:v>0.65064565770434368</c:v>
                </c:pt>
                <c:pt idx="349">
                  <c:v>0.62444748525547844</c:v>
                </c:pt>
                <c:pt idx="350">
                  <c:v>0.69800033333448097</c:v>
                </c:pt>
                <c:pt idx="351">
                  <c:v>0.6760633974453637</c:v>
                </c:pt>
                <c:pt idx="352">
                  <c:v>0.66209879290892593</c:v>
                </c:pt>
                <c:pt idx="353">
                  <c:v>0.65689646425894177</c:v>
                </c:pt>
                <c:pt idx="354">
                  <c:v>0.68651011287259289</c:v>
                </c:pt>
                <c:pt idx="355">
                  <c:v>0.70763948622135764</c:v>
                </c:pt>
                <c:pt idx="356">
                  <c:v>0.80606085420679507</c:v>
                </c:pt>
                <c:pt idx="357">
                  <c:v>0.76972133355993289</c:v>
                </c:pt>
                <c:pt idx="358">
                  <c:v>0.76245577151649402</c:v>
                </c:pt>
                <c:pt idx="359">
                  <c:v>0.7462684318737095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7-4EA4-B44A-D098654F06A3}"/>
            </c:ext>
          </c:extLst>
        </c:ser>
        <c:ser>
          <c:idx val="1"/>
          <c:order val="1"/>
          <c:tx>
            <c:strRef>
              <c:f>BETAW20L!$O$7</c:f>
              <c:strCache>
                <c:ptCount val="1"/>
                <c:pt idx="0">
                  <c:v>Instrumenty pochodne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numRef>
              <c:f>BETAW20L!$B$9:$B$368</c:f>
              <c:numCache>
                <c:formatCode>m/d/yyyy</c:formatCode>
                <c:ptCount val="360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</c:numCache>
            </c:numRef>
          </c:cat>
          <c:val>
            <c:numRef>
              <c:f>BETAW20L!$O$9:$O$368</c:f>
              <c:numCache>
                <c:formatCode>0.00%</c:formatCode>
                <c:ptCount val="360"/>
                <c:pt idx="1">
                  <c:v>1.3302561822560603</c:v>
                </c:pt>
                <c:pt idx="2">
                  <c:v>1.3230240352439628</c:v>
                </c:pt>
                <c:pt idx="3">
                  <c:v>1.3366214935546881</c:v>
                </c:pt>
                <c:pt idx="4">
                  <c:v>1.3347525790897747</c:v>
                </c:pt>
                <c:pt idx="5">
                  <c:v>1.3324585051276197</c:v>
                </c:pt>
                <c:pt idx="6">
                  <c:v>1.3384386835053512</c:v>
                </c:pt>
                <c:pt idx="7">
                  <c:v>1.324147612694655</c:v>
                </c:pt>
                <c:pt idx="8">
                  <c:v>1.3186044317521683</c:v>
                </c:pt>
                <c:pt idx="9">
                  <c:v>1.3328191290383264</c:v>
                </c:pt>
                <c:pt idx="10">
                  <c:v>1.3412100450685469</c:v>
                </c:pt>
                <c:pt idx="11">
                  <c:v>1.3371136897435281</c:v>
                </c:pt>
                <c:pt idx="12">
                  <c:v>1.3742096799859091</c:v>
                </c:pt>
                <c:pt idx="13">
                  <c:v>1.3621181087679928</c:v>
                </c:pt>
                <c:pt idx="14">
                  <c:v>1.3651643409597463</c:v>
                </c:pt>
                <c:pt idx="15">
                  <c:v>1.3614611871584308</c:v>
                </c:pt>
                <c:pt idx="16">
                  <c:v>1.3770632150553832</c:v>
                </c:pt>
                <c:pt idx="17">
                  <c:v>1.3634624946316529</c:v>
                </c:pt>
                <c:pt idx="18">
                  <c:v>1.3624282335443902</c:v>
                </c:pt>
                <c:pt idx="19">
                  <c:v>1.3676583599436338</c:v>
                </c:pt>
                <c:pt idx="20">
                  <c:v>1.3690843961424237</c:v>
                </c:pt>
                <c:pt idx="21">
                  <c:v>1.3611465839287735</c:v>
                </c:pt>
                <c:pt idx="22">
                  <c:v>1.3719482143958772</c:v>
                </c:pt>
                <c:pt idx="23">
                  <c:v>1.3757870616566461</c:v>
                </c:pt>
                <c:pt idx="24">
                  <c:v>1.3701649152294895</c:v>
                </c:pt>
                <c:pt idx="25">
                  <c:v>1.3747690435917299</c:v>
                </c:pt>
                <c:pt idx="26">
                  <c:v>1.3599554760315027</c:v>
                </c:pt>
                <c:pt idx="27">
                  <c:v>1.3538052978005348</c:v>
                </c:pt>
                <c:pt idx="28">
                  <c:v>1.3541309346309649</c:v>
                </c:pt>
                <c:pt idx="29">
                  <c:v>1.3544342697495269</c:v>
                </c:pt>
                <c:pt idx="30">
                  <c:v>1.3632616602158294</c:v>
                </c:pt>
                <c:pt idx="31">
                  <c:v>1.3613689188815765</c:v>
                </c:pt>
                <c:pt idx="32">
                  <c:v>1.36012864081493</c:v>
                </c:pt>
                <c:pt idx="33">
                  <c:v>1.3568984822558938</c:v>
                </c:pt>
                <c:pt idx="34">
                  <c:v>1.3606103379179233</c:v>
                </c:pt>
                <c:pt idx="35">
                  <c:v>1.3608436377387665</c:v>
                </c:pt>
                <c:pt idx="36">
                  <c:v>1.355291580330072</c:v>
                </c:pt>
                <c:pt idx="37">
                  <c:v>1.3648609140414056</c:v>
                </c:pt>
                <c:pt idx="38">
                  <c:v>1.3712725669658143</c:v>
                </c:pt>
                <c:pt idx="39">
                  <c:v>1.3605448987100435</c:v>
                </c:pt>
                <c:pt idx="40">
                  <c:v>1.3625602470397584</c:v>
                </c:pt>
                <c:pt idx="41">
                  <c:v>1.3644045929089115</c:v>
                </c:pt>
                <c:pt idx="42">
                  <c:v>1.3640786118469566</c:v>
                </c:pt>
                <c:pt idx="43">
                  <c:v>1.3421416370021837</c:v>
                </c:pt>
                <c:pt idx="44">
                  <c:v>1.3976855630531722</c:v>
                </c:pt>
                <c:pt idx="45">
                  <c:v>1.383903885790257</c:v>
                </c:pt>
                <c:pt idx="46">
                  <c:v>1.3878629804018996</c:v>
                </c:pt>
                <c:pt idx="47">
                  <c:v>1.3797691066139339</c:v>
                </c:pt>
                <c:pt idx="48">
                  <c:v>1.3769512332224658</c:v>
                </c:pt>
                <c:pt idx="49">
                  <c:v>1.3809657272588169</c:v>
                </c:pt>
                <c:pt idx="50">
                  <c:v>1.3721972843803805</c:v>
                </c:pt>
                <c:pt idx="51">
                  <c:v>1.3813269182501984</c:v>
                </c:pt>
                <c:pt idx="52">
                  <c:v>1.3861517939304151</c:v>
                </c:pt>
                <c:pt idx="53">
                  <c:v>1.4233153119882347</c:v>
                </c:pt>
                <c:pt idx="54">
                  <c:v>1.4225462562661171</c:v>
                </c:pt>
                <c:pt idx="55">
                  <c:v>1.4221929873534847</c:v>
                </c:pt>
                <c:pt idx="56">
                  <c:v>1.4279027581812049</c:v>
                </c:pt>
                <c:pt idx="57">
                  <c:v>1.4243217636328418</c:v>
                </c:pt>
                <c:pt idx="58">
                  <c:v>1.4237598845041037</c:v>
                </c:pt>
                <c:pt idx="59">
                  <c:v>1.4034656257029552</c:v>
                </c:pt>
                <c:pt idx="60">
                  <c:v>1.4142649991426495</c:v>
                </c:pt>
                <c:pt idx="61">
                  <c:v>1.4767625467413275</c:v>
                </c:pt>
                <c:pt idx="62">
                  <c:v>1.4114789609655689</c:v>
                </c:pt>
                <c:pt idx="63">
                  <c:v>1.4138831112492507</c:v>
                </c:pt>
                <c:pt idx="64">
                  <c:v>1.4087963639924759</c:v>
                </c:pt>
                <c:pt idx="65">
                  <c:v>1.4027447873895549</c:v>
                </c:pt>
                <c:pt idx="66">
                  <c:v>1.3983400400798889</c:v>
                </c:pt>
                <c:pt idx="67">
                  <c:v>1.3873038273793963</c:v>
                </c:pt>
                <c:pt idx="68">
                  <c:v>1.3913590909166138</c:v>
                </c:pt>
                <c:pt idx="69">
                  <c:v>1.3946239273975471</c:v>
                </c:pt>
                <c:pt idx="70">
                  <c:v>1.3930636066249231</c:v>
                </c:pt>
                <c:pt idx="71">
                  <c:v>1.397572026824945</c:v>
                </c:pt>
                <c:pt idx="72">
                  <c:v>1.4039984609294487</c:v>
                </c:pt>
                <c:pt idx="73">
                  <c:v>1.3979001195294387</c:v>
                </c:pt>
                <c:pt idx="74">
                  <c:v>1.403048244467046</c:v>
                </c:pt>
                <c:pt idx="75">
                  <c:v>1.3989332371022611</c:v>
                </c:pt>
                <c:pt idx="76">
                  <c:v>1.3909855434353133</c:v>
                </c:pt>
                <c:pt idx="77">
                  <c:v>1.3880041541684613</c:v>
                </c:pt>
                <c:pt idx="78">
                  <c:v>1.3925395687402662</c:v>
                </c:pt>
                <c:pt idx="79">
                  <c:v>1.398783982373311</c:v>
                </c:pt>
                <c:pt idx="80">
                  <c:v>1.3994917151063502</c:v>
                </c:pt>
                <c:pt idx="81">
                  <c:v>1.3801597661081708</c:v>
                </c:pt>
                <c:pt idx="82">
                  <c:v>1.389857517997213</c:v>
                </c:pt>
                <c:pt idx="83">
                  <c:v>1.386551291432897</c:v>
                </c:pt>
                <c:pt idx="84">
                  <c:v>1.3878984219185329</c:v>
                </c:pt>
                <c:pt idx="85">
                  <c:v>1.3787858578657317</c:v>
                </c:pt>
                <c:pt idx="86">
                  <c:v>1.363693152620058</c:v>
                </c:pt>
                <c:pt idx="87">
                  <c:v>1.3128646156729116</c:v>
                </c:pt>
                <c:pt idx="88">
                  <c:v>1.3262329567803335</c:v>
                </c:pt>
                <c:pt idx="89">
                  <c:v>1.3335690486963017</c:v>
                </c:pt>
                <c:pt idx="90">
                  <c:v>1.3339544488354607</c:v>
                </c:pt>
                <c:pt idx="91">
                  <c:v>1.3394601528458945</c:v>
                </c:pt>
                <c:pt idx="92">
                  <c:v>1.332257737170133</c:v>
                </c:pt>
                <c:pt idx="93">
                  <c:v>1.3440596111479863</c:v>
                </c:pt>
                <c:pt idx="94">
                  <c:v>1.3460746822448226</c:v>
                </c:pt>
                <c:pt idx="95">
                  <c:v>1.3514114624128446</c:v>
                </c:pt>
                <c:pt idx="96">
                  <c:v>1.3585891281101525</c:v>
                </c:pt>
                <c:pt idx="97">
                  <c:v>1.3522786585757112</c:v>
                </c:pt>
                <c:pt idx="98">
                  <c:v>1.3505602208772889</c:v>
                </c:pt>
                <c:pt idx="99">
                  <c:v>1.339454701358715</c:v>
                </c:pt>
                <c:pt idx="100">
                  <c:v>1.334778256187396</c:v>
                </c:pt>
                <c:pt idx="101">
                  <c:v>1.3425430267795344</c:v>
                </c:pt>
                <c:pt idx="102">
                  <c:v>1.3281158112468623</c:v>
                </c:pt>
                <c:pt idx="103">
                  <c:v>1.3397984536486314</c:v>
                </c:pt>
                <c:pt idx="104">
                  <c:v>1.3358991573214327</c:v>
                </c:pt>
                <c:pt idx="105">
                  <c:v>1.3793939679350704</c:v>
                </c:pt>
                <c:pt idx="106">
                  <c:v>1.4001198745146486</c:v>
                </c:pt>
                <c:pt idx="107">
                  <c:v>1.3977480119990178</c:v>
                </c:pt>
                <c:pt idx="108">
                  <c:v>1.3997236214776736</c:v>
                </c:pt>
                <c:pt idx="109">
                  <c:v>1.3460113048700855</c:v>
                </c:pt>
                <c:pt idx="110">
                  <c:v>1.3583669532507661</c:v>
                </c:pt>
                <c:pt idx="111">
                  <c:v>1.3509012219921932</c:v>
                </c:pt>
                <c:pt idx="112">
                  <c:v>1.3564741209032891</c:v>
                </c:pt>
                <c:pt idx="113">
                  <c:v>1.3559078605183799</c:v>
                </c:pt>
                <c:pt idx="114">
                  <c:v>1.3498692981730407</c:v>
                </c:pt>
                <c:pt idx="115">
                  <c:v>1.3382709057248126</c:v>
                </c:pt>
                <c:pt idx="116">
                  <c:v>1.3498615037695094</c:v>
                </c:pt>
                <c:pt idx="117">
                  <c:v>1.3296926367445776</c:v>
                </c:pt>
                <c:pt idx="118">
                  <c:v>1.3380064033712771</c:v>
                </c:pt>
                <c:pt idx="119">
                  <c:v>1.3523492213426749</c:v>
                </c:pt>
                <c:pt idx="120">
                  <c:v>1.3477585591856667</c:v>
                </c:pt>
                <c:pt idx="121">
                  <c:v>1.3324225799719016</c:v>
                </c:pt>
                <c:pt idx="122">
                  <c:v>1.3470033349018968</c:v>
                </c:pt>
                <c:pt idx="123">
                  <c:v>1.3491053295296833</c:v>
                </c:pt>
                <c:pt idx="124">
                  <c:v>1.3549417392903085</c:v>
                </c:pt>
                <c:pt idx="125">
                  <c:v>1.3473649578698312</c:v>
                </c:pt>
                <c:pt idx="126">
                  <c:v>1.3520218068136607</c:v>
                </c:pt>
                <c:pt idx="127">
                  <c:v>1.3432983232533511</c:v>
                </c:pt>
                <c:pt idx="128">
                  <c:v>1.3667264075078223</c:v>
                </c:pt>
                <c:pt idx="129">
                  <c:v>1.3522959503422336</c:v>
                </c:pt>
                <c:pt idx="130">
                  <c:v>1.3454540163358837</c:v>
                </c:pt>
                <c:pt idx="131">
                  <c:v>1.3464091714749717</c:v>
                </c:pt>
                <c:pt idx="132">
                  <c:v>1.3582039753593889</c:v>
                </c:pt>
                <c:pt idx="133">
                  <c:v>1.3614459585708614</c:v>
                </c:pt>
                <c:pt idx="134">
                  <c:v>1.3677290267522848</c:v>
                </c:pt>
                <c:pt idx="135">
                  <c:v>1.3551210024188791</c:v>
                </c:pt>
                <c:pt idx="136">
                  <c:v>1.3660939482903907</c:v>
                </c:pt>
                <c:pt idx="137">
                  <c:v>1.3702487900188447</c:v>
                </c:pt>
                <c:pt idx="138">
                  <c:v>1.3785849347391397</c:v>
                </c:pt>
                <c:pt idx="139">
                  <c:v>1.3854658720004036</c:v>
                </c:pt>
                <c:pt idx="140">
                  <c:v>1.3812213092934844</c:v>
                </c:pt>
                <c:pt idx="141">
                  <c:v>1.3813052679436135</c:v>
                </c:pt>
                <c:pt idx="142">
                  <c:v>1.3695753501992189</c:v>
                </c:pt>
                <c:pt idx="143">
                  <c:v>1.369123993736977</c:v>
                </c:pt>
                <c:pt idx="144">
                  <c:v>1.3678409962187674</c:v>
                </c:pt>
                <c:pt idx="145">
                  <c:v>1.3779827068261958</c:v>
                </c:pt>
                <c:pt idx="146">
                  <c:v>1.3685416469197536</c:v>
                </c:pt>
                <c:pt idx="147">
                  <c:v>1.3516516416580895</c:v>
                </c:pt>
                <c:pt idx="148">
                  <c:v>1.3498480962483188</c:v>
                </c:pt>
                <c:pt idx="149">
                  <c:v>1.334416017874408</c:v>
                </c:pt>
                <c:pt idx="150">
                  <c:v>1.3598340887511791</c:v>
                </c:pt>
                <c:pt idx="151">
                  <c:v>1.3281944718417833</c:v>
                </c:pt>
                <c:pt idx="152">
                  <c:v>1.4122648558527131</c:v>
                </c:pt>
                <c:pt idx="153">
                  <c:v>1.3991313515711632</c:v>
                </c:pt>
                <c:pt idx="154">
                  <c:v>1.3962522337471532</c:v>
                </c:pt>
                <c:pt idx="155">
                  <c:v>1.3949093077334931</c:v>
                </c:pt>
                <c:pt idx="156">
                  <c:v>1.4104856834908119</c:v>
                </c:pt>
                <c:pt idx="157">
                  <c:v>1.4173448784781559</c:v>
                </c:pt>
                <c:pt idx="158">
                  <c:v>1.4025365550395508</c:v>
                </c:pt>
                <c:pt idx="159">
                  <c:v>1.3888573018004879</c:v>
                </c:pt>
                <c:pt idx="160">
                  <c:v>1.3978823230795381</c:v>
                </c:pt>
                <c:pt idx="161">
                  <c:v>1.3719494529122322</c:v>
                </c:pt>
                <c:pt idx="162">
                  <c:v>1.3831195412187596</c:v>
                </c:pt>
                <c:pt idx="163">
                  <c:v>1.3712869496570999</c:v>
                </c:pt>
                <c:pt idx="164">
                  <c:v>1.3635639302133875</c:v>
                </c:pt>
                <c:pt idx="165">
                  <c:v>1.3757192251679113</c:v>
                </c:pt>
                <c:pt idx="166">
                  <c:v>1.3774175493729821</c:v>
                </c:pt>
                <c:pt idx="167">
                  <c:v>1.3983962118541924</c:v>
                </c:pt>
                <c:pt idx="168">
                  <c:v>1.397036953090004</c:v>
                </c:pt>
                <c:pt idx="169">
                  <c:v>1.3816111164230165</c:v>
                </c:pt>
                <c:pt idx="170">
                  <c:v>1.3768203003093795</c:v>
                </c:pt>
                <c:pt idx="171">
                  <c:v>1.3747353842662979</c:v>
                </c:pt>
                <c:pt idx="172">
                  <c:v>1.3753155486691344</c:v>
                </c:pt>
                <c:pt idx="173">
                  <c:v>1.3702209701836943</c:v>
                </c:pt>
                <c:pt idx="174">
                  <c:v>1.3750067253201028</c:v>
                </c:pt>
                <c:pt idx="175">
                  <c:v>1.3559553153216037</c:v>
                </c:pt>
                <c:pt idx="176">
                  <c:v>1.3645883826933467</c:v>
                </c:pt>
                <c:pt idx="177">
                  <c:v>1.3552900325897581</c:v>
                </c:pt>
                <c:pt idx="178">
                  <c:v>1.367499309312425</c:v>
                </c:pt>
                <c:pt idx="179">
                  <c:v>1.4039702402434493</c:v>
                </c:pt>
                <c:pt idx="180">
                  <c:v>1.4059965352908161</c:v>
                </c:pt>
                <c:pt idx="181">
                  <c:v>1.3812379263537378</c:v>
                </c:pt>
                <c:pt idx="182">
                  <c:v>1.3834377266403386</c:v>
                </c:pt>
                <c:pt idx="183">
                  <c:v>1.4244518380993274</c:v>
                </c:pt>
                <c:pt idx="184">
                  <c:v>1.4029982183628977</c:v>
                </c:pt>
                <c:pt idx="185">
                  <c:v>1.3769155618451516</c:v>
                </c:pt>
                <c:pt idx="186">
                  <c:v>1.3705786224022689</c:v>
                </c:pt>
                <c:pt idx="187">
                  <c:v>1.3248487064943417</c:v>
                </c:pt>
                <c:pt idx="188">
                  <c:v>1.3472447368260769</c:v>
                </c:pt>
                <c:pt idx="189">
                  <c:v>1.3316789873142854</c:v>
                </c:pt>
                <c:pt idx="190">
                  <c:v>1.3266111906880453</c:v>
                </c:pt>
                <c:pt idx="191">
                  <c:v>1.3278209043239866</c:v>
                </c:pt>
                <c:pt idx="192">
                  <c:v>1.3254274573739004</c:v>
                </c:pt>
                <c:pt idx="193">
                  <c:v>1.3318040203743746</c:v>
                </c:pt>
                <c:pt idx="194">
                  <c:v>1.3365469014122113</c:v>
                </c:pt>
                <c:pt idx="195">
                  <c:v>1.3215505852263834</c:v>
                </c:pt>
                <c:pt idx="196">
                  <c:v>1.299141952534361</c:v>
                </c:pt>
                <c:pt idx="197">
                  <c:v>1.3689391505702206</c:v>
                </c:pt>
                <c:pt idx="198">
                  <c:v>1.3738648882110815</c:v>
                </c:pt>
                <c:pt idx="199">
                  <c:v>1.380505373240505</c:v>
                </c:pt>
                <c:pt idx="200">
                  <c:v>1.3371201587649513</c:v>
                </c:pt>
                <c:pt idx="201">
                  <c:v>1.3458886428639674</c:v>
                </c:pt>
                <c:pt idx="202">
                  <c:v>1.3469022837292608</c:v>
                </c:pt>
                <c:pt idx="203">
                  <c:v>1.3390881197266846</c:v>
                </c:pt>
                <c:pt idx="204">
                  <c:v>1.3284513327698841</c:v>
                </c:pt>
                <c:pt idx="205">
                  <c:v>1.3320759558595314</c:v>
                </c:pt>
                <c:pt idx="206">
                  <c:v>1.3463630612837134</c:v>
                </c:pt>
                <c:pt idx="207">
                  <c:v>1.342050613700648</c:v>
                </c:pt>
                <c:pt idx="208">
                  <c:v>1.3436065995393898</c:v>
                </c:pt>
                <c:pt idx="209">
                  <c:v>1.326137581018038</c:v>
                </c:pt>
                <c:pt idx="210">
                  <c:v>1.3204467785483496</c:v>
                </c:pt>
                <c:pt idx="211">
                  <c:v>1.3288110294043354</c:v>
                </c:pt>
                <c:pt idx="212">
                  <c:v>1.3233551970071888</c:v>
                </c:pt>
                <c:pt idx="213">
                  <c:v>1.3296942082260477</c:v>
                </c:pt>
                <c:pt idx="214">
                  <c:v>1.35078568483719</c:v>
                </c:pt>
                <c:pt idx="215">
                  <c:v>1.3392946917229749</c:v>
                </c:pt>
                <c:pt idx="216">
                  <c:v>1.3444636620462358</c:v>
                </c:pt>
                <c:pt idx="217">
                  <c:v>1.344015730631847</c:v>
                </c:pt>
                <c:pt idx="218">
                  <c:v>1.350283399714459</c:v>
                </c:pt>
                <c:pt idx="219">
                  <c:v>1.3455215720765017</c:v>
                </c:pt>
                <c:pt idx="220">
                  <c:v>1.3537910948813618</c:v>
                </c:pt>
                <c:pt idx="221">
                  <c:v>1.3564596005261726</c:v>
                </c:pt>
                <c:pt idx="222">
                  <c:v>1.3349239400093889</c:v>
                </c:pt>
                <c:pt idx="223">
                  <c:v>1.3598778026481571</c:v>
                </c:pt>
                <c:pt idx="224">
                  <c:v>1.3537174534919281</c:v>
                </c:pt>
                <c:pt idx="225">
                  <c:v>1.3451169579974418</c:v>
                </c:pt>
                <c:pt idx="226">
                  <c:v>1.3500744307335746</c:v>
                </c:pt>
                <c:pt idx="227">
                  <c:v>1.3576284286491864</c:v>
                </c:pt>
                <c:pt idx="228">
                  <c:v>1.3665669301153081</c:v>
                </c:pt>
                <c:pt idx="229">
                  <c:v>1.3810731984724316</c:v>
                </c:pt>
                <c:pt idx="230">
                  <c:v>1.3722925030636755</c:v>
                </c:pt>
                <c:pt idx="231">
                  <c:v>1.3852669777661144</c:v>
                </c:pt>
                <c:pt idx="232">
                  <c:v>1.3717485308606487</c:v>
                </c:pt>
                <c:pt idx="233">
                  <c:v>1.3843165056849205</c:v>
                </c:pt>
                <c:pt idx="234">
                  <c:v>1.3661601037192197</c:v>
                </c:pt>
                <c:pt idx="235">
                  <c:v>1.3695121177413017</c:v>
                </c:pt>
                <c:pt idx="236">
                  <c:v>1.3836419319829887</c:v>
                </c:pt>
                <c:pt idx="237">
                  <c:v>1.3783644520383136</c:v>
                </c:pt>
                <c:pt idx="238">
                  <c:v>1.3849070335242744</c:v>
                </c:pt>
                <c:pt idx="239">
                  <c:v>1.3880379054159502</c:v>
                </c:pt>
                <c:pt idx="240">
                  <c:v>1.3870611163850461</c:v>
                </c:pt>
                <c:pt idx="241">
                  <c:v>1.3779870617837924</c:v>
                </c:pt>
                <c:pt idx="242">
                  <c:v>1.3827882890039283</c:v>
                </c:pt>
                <c:pt idx="243">
                  <c:v>1.3743596532864517</c:v>
                </c:pt>
                <c:pt idx="244">
                  <c:v>1.3672819018644538</c:v>
                </c:pt>
                <c:pt idx="245">
                  <c:v>1.366042381944516</c:v>
                </c:pt>
                <c:pt idx="246">
                  <c:v>1.3811242755327666</c:v>
                </c:pt>
                <c:pt idx="247">
                  <c:v>1.3759243868147977</c:v>
                </c:pt>
                <c:pt idx="248">
                  <c:v>1.3708471631495445</c:v>
                </c:pt>
                <c:pt idx="249">
                  <c:v>1.3522925745845815</c:v>
                </c:pt>
                <c:pt idx="250">
                  <c:v>1.3547865641090493</c:v>
                </c:pt>
                <c:pt idx="251">
                  <c:v>1.3790991735123976</c:v>
                </c:pt>
                <c:pt idx="252">
                  <c:v>1.3789022669998574</c:v>
                </c:pt>
                <c:pt idx="253">
                  <c:v>1.3836813064005753</c:v>
                </c:pt>
                <c:pt idx="254">
                  <c:v>1.3722756994060059</c:v>
                </c:pt>
                <c:pt idx="255">
                  <c:v>1.3929334974621017</c:v>
                </c:pt>
                <c:pt idx="256">
                  <c:v>1.3843347038517448</c:v>
                </c:pt>
                <c:pt idx="257">
                  <c:v>1.3748712900078266</c:v>
                </c:pt>
                <c:pt idx="258">
                  <c:v>1.3766283713400052</c:v>
                </c:pt>
                <c:pt idx="259">
                  <c:v>1.3649595372618655</c:v>
                </c:pt>
                <c:pt idx="260">
                  <c:v>1.3646786226405112</c:v>
                </c:pt>
                <c:pt idx="261">
                  <c:v>1.3663861372984862</c:v>
                </c:pt>
                <c:pt idx="262">
                  <c:v>1.3558644776472957</c:v>
                </c:pt>
                <c:pt idx="263">
                  <c:v>1.3759539194169643</c:v>
                </c:pt>
                <c:pt idx="264">
                  <c:v>1.3659334660921649</c:v>
                </c:pt>
                <c:pt idx="265">
                  <c:v>1.3685454325602315</c:v>
                </c:pt>
                <c:pt idx="266">
                  <c:v>1.3593378229010671</c:v>
                </c:pt>
                <c:pt idx="267">
                  <c:v>1.3729768158416233</c:v>
                </c:pt>
                <c:pt idx="268">
                  <c:v>1.3713804037297839</c:v>
                </c:pt>
                <c:pt idx="269">
                  <c:v>1.3661087604794127</c:v>
                </c:pt>
                <c:pt idx="270">
                  <c:v>1.364740770613492</c:v>
                </c:pt>
                <c:pt idx="271">
                  <c:v>1.3640770469781252</c:v>
                </c:pt>
                <c:pt idx="272">
                  <c:v>1.3592764042158776</c:v>
                </c:pt>
                <c:pt idx="273">
                  <c:v>1.3506708309688276</c:v>
                </c:pt>
                <c:pt idx="274">
                  <c:v>1.3566466779039834</c:v>
                </c:pt>
                <c:pt idx="275">
                  <c:v>1.3757927732402557</c:v>
                </c:pt>
                <c:pt idx="276">
                  <c:v>1.3711522619517207</c:v>
                </c:pt>
                <c:pt idx="277">
                  <c:v>1.3784825589625433</c:v>
                </c:pt>
                <c:pt idx="278">
                  <c:v>1.373745553855521</c:v>
                </c:pt>
                <c:pt idx="279">
                  <c:v>1.3667820340205479</c:v>
                </c:pt>
                <c:pt idx="280">
                  <c:v>1.4672191851782388</c:v>
                </c:pt>
                <c:pt idx="281">
                  <c:v>1.3908635136414798</c:v>
                </c:pt>
                <c:pt idx="282">
                  <c:v>1.4045894068858193</c:v>
                </c:pt>
                <c:pt idx="283">
                  <c:v>1.3787101241562474</c:v>
                </c:pt>
                <c:pt idx="284">
                  <c:v>1.4014116522191542</c:v>
                </c:pt>
                <c:pt idx="285">
                  <c:v>1.4110180915335069</c:v>
                </c:pt>
                <c:pt idx="286">
                  <c:v>1.4078622368900766</c:v>
                </c:pt>
                <c:pt idx="287">
                  <c:v>1.4848023349524346</c:v>
                </c:pt>
                <c:pt idx="288">
                  <c:v>1.4928731386196628</c:v>
                </c:pt>
                <c:pt idx="289">
                  <c:v>1.4664621051709545</c:v>
                </c:pt>
                <c:pt idx="290">
                  <c:v>1.4598912246227667</c:v>
                </c:pt>
                <c:pt idx="291">
                  <c:v>1.4520203858814271</c:v>
                </c:pt>
                <c:pt idx="292">
                  <c:v>1.4563180717134889</c:v>
                </c:pt>
                <c:pt idx="293">
                  <c:v>1.4479685559685915</c:v>
                </c:pt>
                <c:pt idx="294">
                  <c:v>1.4513793585394679</c:v>
                </c:pt>
                <c:pt idx="295">
                  <c:v>1.4455458932771139</c:v>
                </c:pt>
                <c:pt idx="296">
                  <c:v>1.4521908033144915</c:v>
                </c:pt>
                <c:pt idx="297">
                  <c:v>1.4241265859179426</c:v>
                </c:pt>
                <c:pt idx="298">
                  <c:v>1.4277922945014165</c:v>
                </c:pt>
                <c:pt idx="299">
                  <c:v>1.4297509053821558</c:v>
                </c:pt>
                <c:pt idx="300">
                  <c:v>1.4278418605996743</c:v>
                </c:pt>
                <c:pt idx="301">
                  <c:v>1.4243677456049564</c:v>
                </c:pt>
                <c:pt idx="302">
                  <c:v>1.4223723563184709</c:v>
                </c:pt>
                <c:pt idx="303">
                  <c:v>1.4092537523075606</c:v>
                </c:pt>
                <c:pt idx="304">
                  <c:v>1.3974460280160079</c:v>
                </c:pt>
                <c:pt idx="305">
                  <c:v>1.4167058790273521</c:v>
                </c:pt>
                <c:pt idx="306">
                  <c:v>1.4250109053392823</c:v>
                </c:pt>
                <c:pt idx="307">
                  <c:v>1.4124546794837276</c:v>
                </c:pt>
                <c:pt idx="308">
                  <c:v>1.4197645117681599</c:v>
                </c:pt>
                <c:pt idx="309">
                  <c:v>1.4067761644814691</c:v>
                </c:pt>
                <c:pt idx="310">
                  <c:v>1.4094490347339315</c:v>
                </c:pt>
                <c:pt idx="311">
                  <c:v>1.413754505761901</c:v>
                </c:pt>
                <c:pt idx="312">
                  <c:v>1.4144905751272856</c:v>
                </c:pt>
                <c:pt idx="313">
                  <c:v>1.4302314106409915</c:v>
                </c:pt>
                <c:pt idx="314">
                  <c:v>1.435034221601547</c:v>
                </c:pt>
                <c:pt idx="315">
                  <c:v>1.424067532911121</c:v>
                </c:pt>
                <c:pt idx="316">
                  <c:v>1.4222840284010232</c:v>
                </c:pt>
                <c:pt idx="317">
                  <c:v>1.4222411716963843</c:v>
                </c:pt>
                <c:pt idx="318">
                  <c:v>1.4233237695743495</c:v>
                </c:pt>
                <c:pt idx="319">
                  <c:v>1.4234064346431905</c:v>
                </c:pt>
                <c:pt idx="320">
                  <c:v>1.4031142421509339</c:v>
                </c:pt>
                <c:pt idx="321">
                  <c:v>1.4342897578436564</c:v>
                </c:pt>
                <c:pt idx="322">
                  <c:v>1.4196895059338832</c:v>
                </c:pt>
                <c:pt idx="323">
                  <c:v>1.4166665994660121</c:v>
                </c:pt>
                <c:pt idx="324">
                  <c:v>1.4174838213631304</c:v>
                </c:pt>
                <c:pt idx="325">
                  <c:v>1.4295195110015653</c:v>
                </c:pt>
                <c:pt idx="326">
                  <c:v>1.418602597563501</c:v>
                </c:pt>
                <c:pt idx="327">
                  <c:v>1.418288715101337</c:v>
                </c:pt>
                <c:pt idx="328">
                  <c:v>1.4270495143538153</c:v>
                </c:pt>
                <c:pt idx="329">
                  <c:v>1.3920147552620106</c:v>
                </c:pt>
                <c:pt idx="330">
                  <c:v>1.3844164125333747</c:v>
                </c:pt>
                <c:pt idx="331">
                  <c:v>1.3701416192695859</c:v>
                </c:pt>
                <c:pt idx="332">
                  <c:v>1.3768708173327544</c:v>
                </c:pt>
                <c:pt idx="333">
                  <c:v>1.3948306810766349</c:v>
                </c:pt>
                <c:pt idx="334">
                  <c:v>1.3707391813171987</c:v>
                </c:pt>
                <c:pt idx="335">
                  <c:v>1.3731778393663581</c:v>
                </c:pt>
                <c:pt idx="336">
                  <c:v>1.3777334701351029</c:v>
                </c:pt>
                <c:pt idx="337">
                  <c:v>1.3427436091947114</c:v>
                </c:pt>
                <c:pt idx="338">
                  <c:v>1.4073958954114176</c:v>
                </c:pt>
                <c:pt idx="339">
                  <c:v>1.3934175358637386</c:v>
                </c:pt>
                <c:pt idx="340">
                  <c:v>1.3508454768538283</c:v>
                </c:pt>
                <c:pt idx="341">
                  <c:v>1.4691698666522706</c:v>
                </c:pt>
                <c:pt idx="342">
                  <c:v>1.39393692994885</c:v>
                </c:pt>
                <c:pt idx="343">
                  <c:v>1.4028041064433989</c:v>
                </c:pt>
                <c:pt idx="344">
                  <c:v>1.3635294229855435</c:v>
                </c:pt>
                <c:pt idx="345">
                  <c:v>1.2903558816690783</c:v>
                </c:pt>
                <c:pt idx="346">
                  <c:v>1.3410402202436058</c:v>
                </c:pt>
                <c:pt idx="347">
                  <c:v>1.3003942239517832</c:v>
                </c:pt>
                <c:pt idx="348">
                  <c:v>1.3547808887767756</c:v>
                </c:pt>
                <c:pt idx="349">
                  <c:v>1.3709051980900746</c:v>
                </c:pt>
                <c:pt idx="350">
                  <c:v>1.3024057856808906</c:v>
                </c:pt>
                <c:pt idx="351">
                  <c:v>1.3287829039103909</c:v>
                </c:pt>
                <c:pt idx="352">
                  <c:v>1.3382254410675811</c:v>
                </c:pt>
                <c:pt idx="353">
                  <c:v>1.3485797256810383</c:v>
                </c:pt>
                <c:pt idx="354">
                  <c:v>1.3184571492413233</c:v>
                </c:pt>
                <c:pt idx="355">
                  <c:v>1.3090078258779188</c:v>
                </c:pt>
                <c:pt idx="356">
                  <c:v>1.1941132159997534</c:v>
                </c:pt>
                <c:pt idx="357">
                  <c:v>1.2498650798932496</c:v>
                </c:pt>
                <c:pt idx="358">
                  <c:v>1.241096293701452</c:v>
                </c:pt>
                <c:pt idx="359">
                  <c:v>1.2522264208318257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87-4EA4-B44A-D098654F0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38328"/>
        <c:axId val="610538656"/>
      </c:area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ax val="2.1"/>
          <c:min val="0.4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426574074074076E-2"/>
          <c:y val="0.18936828703703706"/>
          <c:w val="0.1857115740740741"/>
          <c:h val="0.13192453703703705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obroty i liczba transakcji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5117870370370368E-2"/>
          <c:y val="9.853537037037037E-2"/>
          <c:w val="0.87453851851851849"/>
          <c:h val="0.75704148148148143"/>
        </c:manualLayout>
      </c:layout>
      <c:barChart>
        <c:barDir val="col"/>
        <c:grouping val="clustered"/>
        <c:varyColors val="0"/>
        <c:ser>
          <c:idx val="0"/>
          <c:order val="0"/>
          <c:tx>
            <c:v>Obroty [tys. PLN] (lewa skala)</c:v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BETAW20L!$B$9:$B$368</c:f>
              <c:numCache>
                <c:formatCode>m/d/yyyy</c:formatCode>
                <c:ptCount val="360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</c:numCache>
            </c:numRef>
          </c:cat>
          <c:val>
            <c:numRef>
              <c:f>BETAW20L!$E$9:$E$368</c:f>
              <c:numCache>
                <c:formatCode>#,##0</c:formatCode>
                <c:ptCount val="360"/>
                <c:pt idx="1">
                  <c:v>63.290699999999994</c:v>
                </c:pt>
                <c:pt idx="2">
                  <c:v>75.425269999999998</c:v>
                </c:pt>
                <c:pt idx="3">
                  <c:v>49.643889999999999</c:v>
                </c:pt>
                <c:pt idx="4">
                  <c:v>28.72128</c:v>
                </c:pt>
                <c:pt idx="5">
                  <c:v>66.295570000000012</c:v>
                </c:pt>
                <c:pt idx="6">
                  <c:v>432.56279999999998</c:v>
                </c:pt>
                <c:pt idx="7">
                  <c:v>164.31779999999998</c:v>
                </c:pt>
                <c:pt idx="8">
                  <c:v>481.64699999999999</c:v>
                </c:pt>
                <c:pt idx="9">
                  <c:v>116.2338</c:v>
                </c:pt>
                <c:pt idx="10">
                  <c:v>1.5167999999999999</c:v>
                </c:pt>
                <c:pt idx="11">
                  <c:v>127.9452</c:v>
                </c:pt>
                <c:pt idx="12">
                  <c:v>85.407130000000009</c:v>
                </c:pt>
                <c:pt idx="13">
                  <c:v>81.640259999999998</c:v>
                </c:pt>
                <c:pt idx="14">
                  <c:v>558.70090000000005</c:v>
                </c:pt>
                <c:pt idx="15">
                  <c:v>366.31079999999997</c:v>
                </c:pt>
                <c:pt idx="16">
                  <c:v>757.346</c:v>
                </c:pt>
                <c:pt idx="17">
                  <c:v>44.195980000000006</c:v>
                </c:pt>
                <c:pt idx="18">
                  <c:v>18.858280000000001</c:v>
                </c:pt>
                <c:pt idx="19">
                  <c:v>283.49369999999999</c:v>
                </c:pt>
                <c:pt idx="20">
                  <c:v>130.38030000000001</c:v>
                </c:pt>
                <c:pt idx="21">
                  <c:v>236.1729</c:v>
                </c:pt>
                <c:pt idx="22">
                  <c:v>321.73419999999999</c:v>
                </c:pt>
                <c:pt idx="23">
                  <c:v>719.66949999999997</c:v>
                </c:pt>
                <c:pt idx="24">
                  <c:v>126.22330000000001</c:v>
                </c:pt>
                <c:pt idx="25">
                  <c:v>687.46420000000001</c:v>
                </c:pt>
                <c:pt idx="26">
                  <c:v>64.213120000000004</c:v>
                </c:pt>
                <c:pt idx="27">
                  <c:v>59.112199999999994</c:v>
                </c:pt>
                <c:pt idx="28">
                  <c:v>220.11179999999999</c:v>
                </c:pt>
                <c:pt idx="29">
                  <c:v>191.64429999999999</c:v>
                </c:pt>
                <c:pt idx="30">
                  <c:v>174.70839999999998</c:v>
                </c:pt>
                <c:pt idx="31">
                  <c:v>199.36150000000001</c:v>
                </c:pt>
                <c:pt idx="32">
                  <c:v>74.707549999999998</c:v>
                </c:pt>
                <c:pt idx="33">
                  <c:v>61.632379999999998</c:v>
                </c:pt>
                <c:pt idx="34">
                  <c:v>358.065</c:v>
                </c:pt>
                <c:pt idx="35">
                  <c:v>103.0305</c:v>
                </c:pt>
                <c:pt idx="36">
                  <c:v>227.9888</c:v>
                </c:pt>
                <c:pt idx="37">
                  <c:v>323.71859999999998</c:v>
                </c:pt>
                <c:pt idx="38">
                  <c:v>391.08179999999999</c:v>
                </c:pt>
                <c:pt idx="39">
                  <c:v>397.94900000000001</c:v>
                </c:pt>
                <c:pt idx="40">
                  <c:v>281.76600000000002</c:v>
                </c:pt>
                <c:pt idx="41">
                  <c:v>493.7201</c:v>
                </c:pt>
                <c:pt idx="42">
                  <c:v>147.3545</c:v>
                </c:pt>
                <c:pt idx="43">
                  <c:v>745.42190000000005</c:v>
                </c:pt>
                <c:pt idx="44">
                  <c:v>603.44859999999994</c:v>
                </c:pt>
                <c:pt idx="45">
                  <c:v>229.92970000000003</c:v>
                </c:pt>
                <c:pt idx="46">
                  <c:v>479.46870000000001</c:v>
                </c:pt>
                <c:pt idx="47">
                  <c:v>114.9014</c:v>
                </c:pt>
                <c:pt idx="48">
                  <c:v>136.4787</c:v>
                </c:pt>
                <c:pt idx="49">
                  <c:v>206.619</c:v>
                </c:pt>
                <c:pt idx="50">
                  <c:v>291.45240000000001</c:v>
                </c:pt>
                <c:pt idx="51">
                  <c:v>417.80920000000003</c:v>
                </c:pt>
                <c:pt idx="52">
                  <c:v>1184.9860000000001</c:v>
                </c:pt>
                <c:pt idx="53">
                  <c:v>1174.047</c:v>
                </c:pt>
                <c:pt idx="54">
                  <c:v>539.31330000000003</c:v>
                </c:pt>
                <c:pt idx="55">
                  <c:v>215.87049999999999</c:v>
                </c:pt>
                <c:pt idx="56">
                  <c:v>795.90559999999994</c:v>
                </c:pt>
                <c:pt idx="57">
                  <c:v>1628.7049999999999</c:v>
                </c:pt>
                <c:pt idx="58">
                  <c:v>721.21839999999997</c:v>
                </c:pt>
                <c:pt idx="59">
                  <c:v>490.62670000000003</c:v>
                </c:pt>
                <c:pt idx="60">
                  <c:v>485.66699999999997</c:v>
                </c:pt>
                <c:pt idx="61">
                  <c:v>651.38430000000005</c:v>
                </c:pt>
                <c:pt idx="62">
                  <c:v>185.76499999999999</c:v>
                </c:pt>
                <c:pt idx="63">
                  <c:v>744.41240000000005</c:v>
                </c:pt>
                <c:pt idx="64">
                  <c:v>546.02730000000008</c:v>
                </c:pt>
                <c:pt idx="65">
                  <c:v>82.802000000000007</c:v>
                </c:pt>
                <c:pt idx="66">
                  <c:v>350.64890000000003</c:v>
                </c:pt>
                <c:pt idx="67">
                  <c:v>306.61099999999999</c:v>
                </c:pt>
                <c:pt idx="68">
                  <c:v>266.54750000000001</c:v>
                </c:pt>
                <c:pt idx="69">
                  <c:v>222.56899999999999</c:v>
                </c:pt>
                <c:pt idx="70">
                  <c:v>265.4914</c:v>
                </c:pt>
                <c:pt idx="71">
                  <c:v>322.63559999999995</c:v>
                </c:pt>
                <c:pt idx="72">
                  <c:v>222.03110000000001</c:v>
                </c:pt>
                <c:pt idx="73">
                  <c:v>246.24250000000001</c:v>
                </c:pt>
                <c:pt idx="74">
                  <c:v>239.7749</c:v>
                </c:pt>
                <c:pt idx="75">
                  <c:v>188.0951</c:v>
                </c:pt>
                <c:pt idx="76">
                  <c:v>127.15649999999999</c:v>
                </c:pt>
                <c:pt idx="77">
                  <c:v>133.56429999999997</c:v>
                </c:pt>
                <c:pt idx="78">
                  <c:v>504.0127</c:v>
                </c:pt>
                <c:pt idx="79">
                  <c:v>314.73070000000001</c:v>
                </c:pt>
                <c:pt idx="80">
                  <c:v>717.65919999999994</c:v>
                </c:pt>
                <c:pt idx="81">
                  <c:v>32.485430000000001</c:v>
                </c:pt>
                <c:pt idx="82">
                  <c:v>382.88759999999996</c:v>
                </c:pt>
                <c:pt idx="83">
                  <c:v>210.51560000000001</c:v>
                </c:pt>
                <c:pt idx="84">
                  <c:v>496.78309999999999</c:v>
                </c:pt>
                <c:pt idx="85">
                  <c:v>445.6148</c:v>
                </c:pt>
                <c:pt idx="86">
                  <c:v>470.35720000000003</c:v>
                </c:pt>
                <c:pt idx="87">
                  <c:v>676.8297</c:v>
                </c:pt>
                <c:pt idx="88">
                  <c:v>525.17290000000003</c:v>
                </c:pt>
                <c:pt idx="89">
                  <c:v>111.59639999999999</c:v>
                </c:pt>
                <c:pt idx="90">
                  <c:v>178.7235</c:v>
                </c:pt>
                <c:pt idx="91">
                  <c:v>58.217199999999998</c:v>
                </c:pt>
                <c:pt idx="92">
                  <c:v>2856.3420000000001</c:v>
                </c:pt>
                <c:pt idx="93">
                  <c:v>78.90634</c:v>
                </c:pt>
                <c:pt idx="94">
                  <c:v>463.44740000000002</c:v>
                </c:pt>
                <c:pt idx="95">
                  <c:v>148.56100000000001</c:v>
                </c:pt>
                <c:pt idx="96">
                  <c:v>196.6848</c:v>
                </c:pt>
                <c:pt idx="97">
                  <c:v>1016.175</c:v>
                </c:pt>
                <c:pt idx="98">
                  <c:v>1125.55</c:v>
                </c:pt>
                <c:pt idx="99">
                  <c:v>596.52390000000003</c:v>
                </c:pt>
                <c:pt idx="100">
                  <c:v>996.15009999999995</c:v>
                </c:pt>
                <c:pt idx="101">
                  <c:v>853.23259999999993</c:v>
                </c:pt>
                <c:pt idx="102">
                  <c:v>1199.796</c:v>
                </c:pt>
                <c:pt idx="103">
                  <c:v>450.30029999999999</c:v>
                </c:pt>
                <c:pt idx="104">
                  <c:v>668.16180000000008</c:v>
                </c:pt>
                <c:pt idx="105">
                  <c:v>579.70269999999994</c:v>
                </c:pt>
                <c:pt idx="106">
                  <c:v>441.92690000000005</c:v>
                </c:pt>
                <c:pt idx="107">
                  <c:v>438.50029999999998</c:v>
                </c:pt>
                <c:pt idx="108">
                  <c:v>3016.944</c:v>
                </c:pt>
                <c:pt idx="109">
                  <c:v>1081.1369999999999</c:v>
                </c:pt>
                <c:pt idx="110">
                  <c:v>201.80889999999999</c:v>
                </c:pt>
                <c:pt idx="111">
                  <c:v>978.68219999999997</c:v>
                </c:pt>
                <c:pt idx="112">
                  <c:v>688.16359999999997</c:v>
                </c:pt>
                <c:pt idx="113">
                  <c:v>1406.62</c:v>
                </c:pt>
                <c:pt idx="114">
                  <c:v>750.74969999999996</c:v>
                </c:pt>
                <c:pt idx="115">
                  <c:v>229.7296</c:v>
                </c:pt>
                <c:pt idx="116">
                  <c:v>196.0403</c:v>
                </c:pt>
                <c:pt idx="117">
                  <c:v>444.75559999999996</c:v>
                </c:pt>
                <c:pt idx="118">
                  <c:v>296.46949999999998</c:v>
                </c:pt>
                <c:pt idx="119">
                  <c:v>295.44290000000001</c:v>
                </c:pt>
                <c:pt idx="120">
                  <c:v>92.161910000000006</c:v>
                </c:pt>
                <c:pt idx="121">
                  <c:v>127.31410000000001</c:v>
                </c:pt>
                <c:pt idx="122">
                  <c:v>160.1961</c:v>
                </c:pt>
                <c:pt idx="123">
                  <c:v>154.78979999999999</c:v>
                </c:pt>
                <c:pt idx="124">
                  <c:v>254.90210000000002</c:v>
                </c:pt>
                <c:pt idx="125">
                  <c:v>334.07100000000003</c:v>
                </c:pt>
                <c:pt idx="126">
                  <c:v>593.97140000000002</c:v>
                </c:pt>
                <c:pt idx="127">
                  <c:v>404.47359999999998</c:v>
                </c:pt>
                <c:pt idx="128">
                  <c:v>307.86009999999999</c:v>
                </c:pt>
                <c:pt idx="129">
                  <c:v>249.7295</c:v>
                </c:pt>
                <c:pt idx="130">
                  <c:v>231.82470000000001</c:v>
                </c:pt>
                <c:pt idx="131">
                  <c:v>744.75760000000002</c:v>
                </c:pt>
                <c:pt idx="132">
                  <c:v>195.584</c:v>
                </c:pt>
                <c:pt idx="133">
                  <c:v>528.49040000000002</c:v>
                </c:pt>
                <c:pt idx="134">
                  <c:v>297.79809999999998</c:v>
                </c:pt>
                <c:pt idx="135">
                  <c:v>1037.4000000000001</c:v>
                </c:pt>
                <c:pt idx="136">
                  <c:v>442.55549999999999</c:v>
                </c:pt>
                <c:pt idx="137">
                  <c:v>161</c:v>
                </c:pt>
                <c:pt idx="138">
                  <c:v>268</c:v>
                </c:pt>
                <c:pt idx="139">
                  <c:v>462</c:v>
                </c:pt>
                <c:pt idx="140">
                  <c:v>972.87540000000001</c:v>
                </c:pt>
                <c:pt idx="141">
                  <c:v>380.94420000000002</c:v>
                </c:pt>
                <c:pt idx="142">
                  <c:v>674.50490000000002</c:v>
                </c:pt>
                <c:pt idx="143">
                  <c:v>169.40529999999998</c:v>
                </c:pt>
                <c:pt idx="144">
                  <c:v>165.9639</c:v>
                </c:pt>
                <c:pt idx="145">
                  <c:v>1084.8040000000001</c:v>
                </c:pt>
                <c:pt idx="146">
                  <c:v>564.51440000000002</c:v>
                </c:pt>
                <c:pt idx="147">
                  <c:v>386.53340000000003</c:v>
                </c:pt>
                <c:pt idx="148">
                  <c:v>829.19110000000001</c:v>
                </c:pt>
                <c:pt idx="149">
                  <c:v>767.21659999999997</c:v>
                </c:pt>
                <c:pt idx="150">
                  <c:v>246.18520000000001</c:v>
                </c:pt>
                <c:pt idx="151">
                  <c:v>559.3175</c:v>
                </c:pt>
                <c:pt idx="152">
                  <c:v>597.52559999999994</c:v>
                </c:pt>
                <c:pt idx="153">
                  <c:v>108.8612</c:v>
                </c:pt>
                <c:pt idx="154">
                  <c:v>575.64440000000002</c:v>
                </c:pt>
                <c:pt idx="155">
                  <c:v>445.05420000000004</c:v>
                </c:pt>
                <c:pt idx="156">
                  <c:v>161.1251</c:v>
                </c:pt>
                <c:pt idx="157">
                  <c:v>1005.62</c:v>
                </c:pt>
                <c:pt idx="158">
                  <c:v>284.8612</c:v>
                </c:pt>
                <c:pt idx="159">
                  <c:v>855.53959999999995</c:v>
                </c:pt>
                <c:pt idx="160">
                  <c:v>2521.8429999999998</c:v>
                </c:pt>
                <c:pt idx="161">
                  <c:v>247.01859999999999</c:v>
                </c:pt>
                <c:pt idx="162">
                  <c:v>158.90100000000001</c:v>
                </c:pt>
                <c:pt idx="163">
                  <c:v>49.370620000000002</c:v>
                </c:pt>
                <c:pt idx="164">
                  <c:v>118.4162</c:v>
                </c:pt>
                <c:pt idx="165">
                  <c:v>108.84010000000001</c:v>
                </c:pt>
                <c:pt idx="166">
                  <c:v>507.96729999999997</c:v>
                </c:pt>
                <c:pt idx="167">
                  <c:v>769.52589999999998</c:v>
                </c:pt>
                <c:pt idx="168">
                  <c:v>622.1182</c:v>
                </c:pt>
                <c:pt idx="169">
                  <c:v>349.68650000000002</c:v>
                </c:pt>
                <c:pt idx="170">
                  <c:v>77.433920000000001</c:v>
                </c:pt>
                <c:pt idx="171">
                  <c:v>112.78410000000001</c:v>
                </c:pt>
                <c:pt idx="172">
                  <c:v>756.92449999999997</c:v>
                </c:pt>
                <c:pt idx="173">
                  <c:v>481.58850000000001</c:v>
                </c:pt>
                <c:pt idx="174">
                  <c:v>1327.6959999999999</c:v>
                </c:pt>
                <c:pt idx="175">
                  <c:v>167.32640000000001</c:v>
                </c:pt>
                <c:pt idx="176">
                  <c:v>119.3312</c:v>
                </c:pt>
                <c:pt idx="177">
                  <c:v>2336.5079999999998</c:v>
                </c:pt>
                <c:pt idx="178">
                  <c:v>1867.65</c:v>
                </c:pt>
                <c:pt idx="179">
                  <c:v>720.73699999999997</c:v>
                </c:pt>
                <c:pt idx="180">
                  <c:v>395.6157</c:v>
                </c:pt>
                <c:pt idx="181">
                  <c:v>452.89070000000004</c:v>
                </c:pt>
                <c:pt idx="182">
                  <c:v>448.36250000000001</c:v>
                </c:pt>
                <c:pt idx="183">
                  <c:v>235.0316</c:v>
                </c:pt>
                <c:pt idx="184">
                  <c:v>171.4915</c:v>
                </c:pt>
                <c:pt idx="185">
                  <c:v>200.68629999999999</c:v>
                </c:pt>
                <c:pt idx="186">
                  <c:v>347.20490000000001</c:v>
                </c:pt>
                <c:pt idx="187">
                  <c:v>51.048110000000001</c:v>
                </c:pt>
                <c:pt idx="188">
                  <c:v>39.381980000000006</c:v>
                </c:pt>
                <c:pt idx="189">
                  <c:v>63.715960000000003</c:v>
                </c:pt>
                <c:pt idx="190">
                  <c:v>59.696809999999999</c:v>
                </c:pt>
                <c:pt idx="191">
                  <c:v>66.071809999999999</c:v>
                </c:pt>
                <c:pt idx="192">
                  <c:v>238.84829999999999</c:v>
                </c:pt>
                <c:pt idx="193">
                  <c:v>20.08839</c:v>
                </c:pt>
                <c:pt idx="194">
                  <c:v>313.5641</c:v>
                </c:pt>
                <c:pt idx="195">
                  <c:v>487.3356</c:v>
                </c:pt>
                <c:pt idx="196">
                  <c:v>118.0514</c:v>
                </c:pt>
                <c:pt idx="197">
                  <c:v>217.28629999999998</c:v>
                </c:pt>
                <c:pt idx="198">
                  <c:v>159.8699</c:v>
                </c:pt>
                <c:pt idx="199">
                  <c:v>316.40959999999995</c:v>
                </c:pt>
                <c:pt idx="200">
                  <c:v>125.7317</c:v>
                </c:pt>
                <c:pt idx="201">
                  <c:v>42.726999999999997</c:v>
                </c:pt>
                <c:pt idx="202">
                  <c:v>57.06568</c:v>
                </c:pt>
                <c:pt idx="203">
                  <c:v>42.571899999999999</c:v>
                </c:pt>
                <c:pt idx="204">
                  <c:v>163.50960000000001</c:v>
                </c:pt>
                <c:pt idx="205">
                  <c:v>70.759129999999999</c:v>
                </c:pt>
                <c:pt idx="206">
                  <c:v>193.8879</c:v>
                </c:pt>
                <c:pt idx="207">
                  <c:v>52.488669999999999</c:v>
                </c:pt>
                <c:pt idx="208">
                  <c:v>329.65479999999997</c:v>
                </c:pt>
                <c:pt idx="209">
                  <c:v>32.984139999999996</c:v>
                </c:pt>
                <c:pt idx="210">
                  <c:v>114.72499999999999</c:v>
                </c:pt>
                <c:pt idx="211">
                  <c:v>392.34750000000003</c:v>
                </c:pt>
                <c:pt idx="212">
                  <c:v>223.61179999999999</c:v>
                </c:pt>
                <c:pt idx="213">
                  <c:v>462.52859999999998</c:v>
                </c:pt>
                <c:pt idx="214">
                  <c:v>16.44115</c:v>
                </c:pt>
                <c:pt idx="215">
                  <c:v>186.7689</c:v>
                </c:pt>
                <c:pt idx="216">
                  <c:v>33.759070000000001</c:v>
                </c:pt>
                <c:pt idx="217">
                  <c:v>60.340209999999999</c:v>
                </c:pt>
                <c:pt idx="218">
                  <c:v>42.152730000000005</c:v>
                </c:pt>
                <c:pt idx="219">
                  <c:v>70.859960000000001</c:v>
                </c:pt>
                <c:pt idx="220">
                  <c:v>112.02979999999999</c:v>
                </c:pt>
                <c:pt idx="221">
                  <c:v>541.37780000000009</c:v>
                </c:pt>
                <c:pt idx="222">
                  <c:v>198.66679999999999</c:v>
                </c:pt>
                <c:pt idx="223">
                  <c:v>322.82620000000003</c:v>
                </c:pt>
                <c:pt idx="224">
                  <c:v>486.81549999999999</c:v>
                </c:pt>
                <c:pt idx="225">
                  <c:v>127.5767</c:v>
                </c:pt>
                <c:pt idx="226">
                  <c:v>316.97280000000001</c:v>
                </c:pt>
                <c:pt idx="227">
                  <c:v>360.48109999999997</c:v>
                </c:pt>
                <c:pt idx="228">
                  <c:v>170.52629999999999</c:v>
                </c:pt>
                <c:pt idx="229">
                  <c:v>31.016500000000001</c:v>
                </c:pt>
                <c:pt idx="230">
                  <c:v>199.3698</c:v>
                </c:pt>
                <c:pt idx="231">
                  <c:v>57.805669999999999</c:v>
                </c:pt>
                <c:pt idx="232">
                  <c:v>153.02360000000002</c:v>
                </c:pt>
                <c:pt idx="233">
                  <c:v>37.665169999999996</c:v>
                </c:pt>
                <c:pt idx="234">
                  <c:v>131.5137</c:v>
                </c:pt>
                <c:pt idx="235">
                  <c:v>131.06889999999999</c:v>
                </c:pt>
                <c:pt idx="236">
                  <c:v>226.09029999999998</c:v>
                </c:pt>
                <c:pt idx="237">
                  <c:v>270.93920000000003</c:v>
                </c:pt>
                <c:pt idx="238">
                  <c:v>9.43</c:v>
                </c:pt>
                <c:pt idx="239">
                  <c:v>328.70650000000001</c:v>
                </c:pt>
                <c:pt idx="240">
                  <c:v>98.01643</c:v>
                </c:pt>
                <c:pt idx="241">
                  <c:v>166.30429999999998</c:v>
                </c:pt>
                <c:pt idx="242">
                  <c:v>142.31129999999999</c:v>
                </c:pt>
                <c:pt idx="243">
                  <c:v>16.807040000000001</c:v>
                </c:pt>
                <c:pt idx="244">
                  <c:v>362.59699999999998</c:v>
                </c:pt>
                <c:pt idx="245">
                  <c:v>87.681690000000003</c:v>
                </c:pt>
                <c:pt idx="246">
                  <c:v>163.54660000000001</c:v>
                </c:pt>
                <c:pt idx="247">
                  <c:v>240.12179999999998</c:v>
                </c:pt>
                <c:pt idx="248">
                  <c:v>613</c:v>
                </c:pt>
                <c:pt idx="249">
                  <c:v>67.796039999999991</c:v>
                </c:pt>
                <c:pt idx="250">
                  <c:v>338.86329999999998</c:v>
                </c:pt>
                <c:pt idx="251">
                  <c:v>205.26009999999999</c:v>
                </c:pt>
                <c:pt idx="252">
                  <c:v>87.646270000000001</c:v>
                </c:pt>
                <c:pt idx="253">
                  <c:v>69.369369999999989</c:v>
                </c:pt>
                <c:pt idx="254">
                  <c:v>139.80889999999999</c:v>
                </c:pt>
                <c:pt idx="255">
                  <c:v>56.480220000000003</c:v>
                </c:pt>
                <c:pt idx="256">
                  <c:v>45.087580000000003</c:v>
                </c:pt>
                <c:pt idx="257">
                  <c:v>406.9273</c:v>
                </c:pt>
                <c:pt idx="258">
                  <c:v>608.70530000000008</c:v>
                </c:pt>
                <c:pt idx="259">
                  <c:v>272.43040000000002</c:v>
                </c:pt>
                <c:pt idx="260">
                  <c:v>201.4359</c:v>
                </c:pt>
                <c:pt idx="261">
                  <c:v>89.871750000000006</c:v>
                </c:pt>
                <c:pt idx="262">
                  <c:v>178.11720000000003</c:v>
                </c:pt>
                <c:pt idx="263">
                  <c:v>117.21719999999999</c:v>
                </c:pt>
                <c:pt idx="264">
                  <c:v>43.770150000000001</c:v>
                </c:pt>
                <c:pt idx="265">
                  <c:v>17.134400000000003</c:v>
                </c:pt>
                <c:pt idx="266">
                  <c:v>124.8175</c:v>
                </c:pt>
                <c:pt idx="267">
                  <c:v>22.473400000000002</c:v>
                </c:pt>
                <c:pt idx="268">
                  <c:v>150.81379999999999</c:v>
                </c:pt>
                <c:pt idx="269">
                  <c:v>620.0748000000001</c:v>
                </c:pt>
                <c:pt idx="270">
                  <c:v>472.85300000000001</c:v>
                </c:pt>
                <c:pt idx="271">
                  <c:v>116.59610000000001</c:v>
                </c:pt>
                <c:pt idx="272">
                  <c:v>24.519130000000001</c:v>
                </c:pt>
                <c:pt idx="273">
                  <c:v>269.20459999999997</c:v>
                </c:pt>
                <c:pt idx="274">
                  <c:v>414.61930000000001</c:v>
                </c:pt>
                <c:pt idx="275">
                  <c:v>454.20549999999997</c:v>
                </c:pt>
                <c:pt idx="276">
                  <c:v>466.25099999999998</c:v>
                </c:pt>
                <c:pt idx="277">
                  <c:v>439.21440000000001</c:v>
                </c:pt>
                <c:pt idx="278">
                  <c:v>498.65379999999999</c:v>
                </c:pt>
                <c:pt idx="279">
                  <c:v>84.161299999999997</c:v>
                </c:pt>
                <c:pt idx="280">
                  <c:v>534.5924</c:v>
                </c:pt>
                <c:pt idx="281">
                  <c:v>509.85679999999996</c:v>
                </c:pt>
                <c:pt idx="282">
                  <c:v>931.03809999999999</c:v>
                </c:pt>
                <c:pt idx="283">
                  <c:v>1114.509</c:v>
                </c:pt>
                <c:pt idx="284">
                  <c:v>866.48739999999998</c:v>
                </c:pt>
                <c:pt idx="285">
                  <c:v>794.51760000000002</c:v>
                </c:pt>
                <c:pt idx="286">
                  <c:v>487.59859999999998</c:v>
                </c:pt>
                <c:pt idx="287">
                  <c:v>798.31140000000005</c:v>
                </c:pt>
                <c:pt idx="288">
                  <c:v>942.4873</c:v>
                </c:pt>
                <c:pt idx="289">
                  <c:v>371.70479999999998</c:v>
                </c:pt>
                <c:pt idx="290">
                  <c:v>446.60059999999999</c:v>
                </c:pt>
                <c:pt idx="291">
                  <c:v>166.32389999999998</c:v>
                </c:pt>
                <c:pt idx="292">
                  <c:v>249.6482</c:v>
                </c:pt>
                <c:pt idx="293">
                  <c:v>238.01329999999999</c:v>
                </c:pt>
                <c:pt idx="294">
                  <c:v>781.4683</c:v>
                </c:pt>
                <c:pt idx="295">
                  <c:v>1551.23</c:v>
                </c:pt>
                <c:pt idx="296">
                  <c:v>604.92330000000004</c:v>
                </c:pt>
                <c:pt idx="297">
                  <c:v>194.06460000000001</c:v>
                </c:pt>
                <c:pt idx="298">
                  <c:v>95.808539999999994</c:v>
                </c:pt>
                <c:pt idx="299">
                  <c:v>109.3306</c:v>
                </c:pt>
                <c:pt idx="300">
                  <c:v>219.55850000000001</c:v>
                </c:pt>
                <c:pt idx="301">
                  <c:v>541.34659999999997</c:v>
                </c:pt>
                <c:pt idx="302">
                  <c:v>259.55360000000002</c:v>
                </c:pt>
                <c:pt idx="303">
                  <c:v>524.13520000000005</c:v>
                </c:pt>
                <c:pt idx="304">
                  <c:v>413.99190000000004</c:v>
                </c:pt>
                <c:pt idx="305">
                  <c:v>545.57980000000009</c:v>
                </c:pt>
                <c:pt idx="306">
                  <c:v>231.8287</c:v>
                </c:pt>
                <c:pt idx="307">
                  <c:v>197.90429999999998</c:v>
                </c:pt>
                <c:pt idx="308">
                  <c:v>198.18779999999998</c:v>
                </c:pt>
                <c:pt idx="309">
                  <c:v>352.54059999999998</c:v>
                </c:pt>
                <c:pt idx="310">
                  <c:v>413.38079999999997</c:v>
                </c:pt>
                <c:pt idx="311">
                  <c:v>645.78210000000001</c:v>
                </c:pt>
                <c:pt idx="312">
                  <c:v>870.26830000000007</c:v>
                </c:pt>
                <c:pt idx="313">
                  <c:v>1160.1500000000001</c:v>
                </c:pt>
                <c:pt idx="314">
                  <c:v>586.32000000000005</c:v>
                </c:pt>
                <c:pt idx="315">
                  <c:v>1210.086</c:v>
                </c:pt>
                <c:pt idx="316">
                  <c:v>505.67140000000001</c:v>
                </c:pt>
                <c:pt idx="317">
                  <c:v>726.57190000000003</c:v>
                </c:pt>
                <c:pt idx="318">
                  <c:v>413.27840000000003</c:v>
                </c:pt>
                <c:pt idx="319">
                  <c:v>436.12220000000002</c:v>
                </c:pt>
                <c:pt idx="320">
                  <c:v>390.49369999999999</c:v>
                </c:pt>
                <c:pt idx="321">
                  <c:v>130.69460000000001</c:v>
                </c:pt>
                <c:pt idx="322">
                  <c:v>223.0565</c:v>
                </c:pt>
                <c:pt idx="323">
                  <c:v>268.79179999999997</c:v>
                </c:pt>
                <c:pt idx="324">
                  <c:v>899</c:v>
                </c:pt>
                <c:pt idx="325">
                  <c:v>609</c:v>
                </c:pt>
                <c:pt idx="326">
                  <c:v>1066.1579999999999</c:v>
                </c:pt>
                <c:pt idx="327">
                  <c:v>1022.11</c:v>
                </c:pt>
                <c:pt idx="328">
                  <c:v>899.57409999999993</c:v>
                </c:pt>
                <c:pt idx="329">
                  <c:v>453.18609999999995</c:v>
                </c:pt>
                <c:pt idx="330">
                  <c:v>465.98700000000002</c:v>
                </c:pt>
                <c:pt idx="331">
                  <c:v>438.04220000000004</c:v>
                </c:pt>
                <c:pt idx="332">
                  <c:v>551.5018</c:v>
                </c:pt>
                <c:pt idx="333">
                  <c:v>527.31780000000003</c:v>
                </c:pt>
                <c:pt idx="334">
                  <c:v>484.92270000000002</c:v>
                </c:pt>
                <c:pt idx="335">
                  <c:v>586.66499999999996</c:v>
                </c:pt>
                <c:pt idx="336">
                  <c:v>1092.808</c:v>
                </c:pt>
                <c:pt idx="337">
                  <c:v>990.00639999999999</c:v>
                </c:pt>
                <c:pt idx="338">
                  <c:v>932.12270000000001</c:v>
                </c:pt>
                <c:pt idx="339">
                  <c:v>665.61320000000001</c:v>
                </c:pt>
                <c:pt idx="340">
                  <c:v>1158.4390000000001</c:v>
                </c:pt>
                <c:pt idx="341">
                  <c:v>625.18130000000008</c:v>
                </c:pt>
                <c:pt idx="342">
                  <c:v>740.02710000000002</c:v>
                </c:pt>
                <c:pt idx="343">
                  <c:v>883.4556</c:v>
                </c:pt>
                <c:pt idx="344">
                  <c:v>748.20389999999998</c:v>
                </c:pt>
                <c:pt idx="345">
                  <c:v>737.3442</c:v>
                </c:pt>
                <c:pt idx="346">
                  <c:v>668.86890000000005</c:v>
                </c:pt>
                <c:pt idx="347">
                  <c:v>731.17939999999999</c:v>
                </c:pt>
                <c:pt idx="348">
                  <c:v>494.95059999999995</c:v>
                </c:pt>
                <c:pt idx="349">
                  <c:v>1416.0170000000001</c:v>
                </c:pt>
                <c:pt idx="350">
                  <c:v>490.46780000000001</c:v>
                </c:pt>
                <c:pt idx="351">
                  <c:v>395.1035</c:v>
                </c:pt>
                <c:pt idx="352">
                  <c:v>330.21969999999999</c:v>
                </c:pt>
                <c:pt idx="353">
                  <c:v>949.39480000000003</c:v>
                </c:pt>
                <c:pt idx="354">
                  <c:v>294.68940000000003</c:v>
                </c:pt>
                <c:pt idx="355">
                  <c:v>1533.471</c:v>
                </c:pt>
                <c:pt idx="356">
                  <c:v>810.10559999999998</c:v>
                </c:pt>
                <c:pt idx="357">
                  <c:v>383.23240000000004</c:v>
                </c:pt>
                <c:pt idx="358">
                  <c:v>130.78800000000001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5-40F0-A3BC-0021821E0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lineChart>
        <c:grouping val="standard"/>
        <c:varyColors val="0"/>
        <c:ser>
          <c:idx val="1"/>
          <c:order val="1"/>
          <c:tx>
            <c:v>Liczba transakcji (prawa skala)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BETAW20L!$B$9:$B$368</c:f>
              <c:numCache>
                <c:formatCode>m/d/yyyy</c:formatCode>
                <c:ptCount val="360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</c:numCache>
            </c:numRef>
          </c:cat>
          <c:val>
            <c:numRef>
              <c:f>BETAW20L!$F$9:$F$368</c:f>
              <c:numCache>
                <c:formatCode>#,##0</c:formatCode>
                <c:ptCount val="360"/>
                <c:pt idx="1">
                  <c:v>9</c:v>
                </c:pt>
                <c:pt idx="2">
                  <c:v>14</c:v>
                </c:pt>
                <c:pt idx="3">
                  <c:v>12</c:v>
                </c:pt>
                <c:pt idx="4">
                  <c:v>5</c:v>
                </c:pt>
                <c:pt idx="5">
                  <c:v>15</c:v>
                </c:pt>
                <c:pt idx="6">
                  <c:v>45</c:v>
                </c:pt>
                <c:pt idx="7">
                  <c:v>31</c:v>
                </c:pt>
                <c:pt idx="8">
                  <c:v>101</c:v>
                </c:pt>
                <c:pt idx="9">
                  <c:v>9</c:v>
                </c:pt>
                <c:pt idx="10">
                  <c:v>1</c:v>
                </c:pt>
                <c:pt idx="11">
                  <c:v>11</c:v>
                </c:pt>
                <c:pt idx="12">
                  <c:v>19</c:v>
                </c:pt>
                <c:pt idx="13">
                  <c:v>16</c:v>
                </c:pt>
                <c:pt idx="14">
                  <c:v>24</c:v>
                </c:pt>
                <c:pt idx="15">
                  <c:v>53</c:v>
                </c:pt>
                <c:pt idx="16">
                  <c:v>61</c:v>
                </c:pt>
                <c:pt idx="17">
                  <c:v>20</c:v>
                </c:pt>
                <c:pt idx="18">
                  <c:v>10</c:v>
                </c:pt>
                <c:pt idx="19">
                  <c:v>14</c:v>
                </c:pt>
                <c:pt idx="20">
                  <c:v>31</c:v>
                </c:pt>
                <c:pt idx="21">
                  <c:v>55</c:v>
                </c:pt>
                <c:pt idx="22">
                  <c:v>38</c:v>
                </c:pt>
                <c:pt idx="23">
                  <c:v>34</c:v>
                </c:pt>
                <c:pt idx="24">
                  <c:v>49</c:v>
                </c:pt>
                <c:pt idx="25">
                  <c:v>45</c:v>
                </c:pt>
                <c:pt idx="26">
                  <c:v>14</c:v>
                </c:pt>
                <c:pt idx="27">
                  <c:v>17</c:v>
                </c:pt>
                <c:pt idx="28">
                  <c:v>46</c:v>
                </c:pt>
                <c:pt idx="29">
                  <c:v>20</c:v>
                </c:pt>
                <c:pt idx="30">
                  <c:v>32</c:v>
                </c:pt>
                <c:pt idx="31">
                  <c:v>17</c:v>
                </c:pt>
                <c:pt idx="32">
                  <c:v>29</c:v>
                </c:pt>
                <c:pt idx="33">
                  <c:v>10</c:v>
                </c:pt>
                <c:pt idx="34">
                  <c:v>26</c:v>
                </c:pt>
                <c:pt idx="35">
                  <c:v>18</c:v>
                </c:pt>
                <c:pt idx="36">
                  <c:v>31</c:v>
                </c:pt>
                <c:pt idx="37">
                  <c:v>25</c:v>
                </c:pt>
                <c:pt idx="38">
                  <c:v>32</c:v>
                </c:pt>
                <c:pt idx="39">
                  <c:v>29</c:v>
                </c:pt>
                <c:pt idx="40">
                  <c:v>27</c:v>
                </c:pt>
                <c:pt idx="41">
                  <c:v>80</c:v>
                </c:pt>
                <c:pt idx="42">
                  <c:v>52</c:v>
                </c:pt>
                <c:pt idx="43">
                  <c:v>65</c:v>
                </c:pt>
                <c:pt idx="44">
                  <c:v>68</c:v>
                </c:pt>
                <c:pt idx="45">
                  <c:v>46</c:v>
                </c:pt>
                <c:pt idx="46">
                  <c:v>48</c:v>
                </c:pt>
                <c:pt idx="47">
                  <c:v>14</c:v>
                </c:pt>
                <c:pt idx="48">
                  <c:v>37</c:v>
                </c:pt>
                <c:pt idx="49">
                  <c:v>41</c:v>
                </c:pt>
                <c:pt idx="50">
                  <c:v>55</c:v>
                </c:pt>
                <c:pt idx="51">
                  <c:v>57</c:v>
                </c:pt>
                <c:pt idx="52">
                  <c:v>63</c:v>
                </c:pt>
                <c:pt idx="53">
                  <c:v>63</c:v>
                </c:pt>
                <c:pt idx="54">
                  <c:v>101</c:v>
                </c:pt>
                <c:pt idx="55">
                  <c:v>48</c:v>
                </c:pt>
                <c:pt idx="56">
                  <c:v>89</c:v>
                </c:pt>
                <c:pt idx="57">
                  <c:v>141</c:v>
                </c:pt>
                <c:pt idx="58">
                  <c:v>130</c:v>
                </c:pt>
                <c:pt idx="59">
                  <c:v>77</c:v>
                </c:pt>
                <c:pt idx="60">
                  <c:v>56</c:v>
                </c:pt>
                <c:pt idx="61">
                  <c:v>107</c:v>
                </c:pt>
                <c:pt idx="62">
                  <c:v>43</c:v>
                </c:pt>
                <c:pt idx="63">
                  <c:v>153</c:v>
                </c:pt>
                <c:pt idx="64">
                  <c:v>78</c:v>
                </c:pt>
                <c:pt idx="65">
                  <c:v>28</c:v>
                </c:pt>
                <c:pt idx="66">
                  <c:v>23</c:v>
                </c:pt>
                <c:pt idx="67">
                  <c:v>63</c:v>
                </c:pt>
                <c:pt idx="68">
                  <c:v>26</c:v>
                </c:pt>
                <c:pt idx="69">
                  <c:v>45</c:v>
                </c:pt>
                <c:pt idx="70">
                  <c:v>47</c:v>
                </c:pt>
                <c:pt idx="71">
                  <c:v>95</c:v>
                </c:pt>
                <c:pt idx="72">
                  <c:v>48</c:v>
                </c:pt>
                <c:pt idx="73">
                  <c:v>50</c:v>
                </c:pt>
                <c:pt idx="74">
                  <c:v>44</c:v>
                </c:pt>
                <c:pt idx="75">
                  <c:v>26</c:v>
                </c:pt>
                <c:pt idx="76">
                  <c:v>21</c:v>
                </c:pt>
                <c:pt idx="77">
                  <c:v>30</c:v>
                </c:pt>
                <c:pt idx="78">
                  <c:v>48</c:v>
                </c:pt>
                <c:pt idx="79">
                  <c:v>60</c:v>
                </c:pt>
                <c:pt idx="80">
                  <c:v>97</c:v>
                </c:pt>
                <c:pt idx="81">
                  <c:v>9</c:v>
                </c:pt>
                <c:pt idx="82">
                  <c:v>24</c:v>
                </c:pt>
                <c:pt idx="83">
                  <c:v>48</c:v>
                </c:pt>
                <c:pt idx="84">
                  <c:v>78</c:v>
                </c:pt>
                <c:pt idx="85">
                  <c:v>93</c:v>
                </c:pt>
                <c:pt idx="86">
                  <c:v>111</c:v>
                </c:pt>
                <c:pt idx="87">
                  <c:v>142</c:v>
                </c:pt>
                <c:pt idx="88">
                  <c:v>76</c:v>
                </c:pt>
                <c:pt idx="89">
                  <c:v>22</c:v>
                </c:pt>
                <c:pt idx="90">
                  <c:v>21</c:v>
                </c:pt>
                <c:pt idx="91">
                  <c:v>23</c:v>
                </c:pt>
                <c:pt idx="92">
                  <c:v>138</c:v>
                </c:pt>
                <c:pt idx="93">
                  <c:v>24</c:v>
                </c:pt>
                <c:pt idx="94">
                  <c:v>36</c:v>
                </c:pt>
                <c:pt idx="95">
                  <c:v>29</c:v>
                </c:pt>
                <c:pt idx="96">
                  <c:v>39</c:v>
                </c:pt>
                <c:pt idx="97">
                  <c:v>55</c:v>
                </c:pt>
                <c:pt idx="98">
                  <c:v>84</c:v>
                </c:pt>
                <c:pt idx="99">
                  <c:v>37</c:v>
                </c:pt>
                <c:pt idx="100">
                  <c:v>51</c:v>
                </c:pt>
                <c:pt idx="101">
                  <c:v>44</c:v>
                </c:pt>
                <c:pt idx="102">
                  <c:v>54</c:v>
                </c:pt>
                <c:pt idx="103">
                  <c:v>39</c:v>
                </c:pt>
                <c:pt idx="104">
                  <c:v>40</c:v>
                </c:pt>
                <c:pt idx="105">
                  <c:v>85</c:v>
                </c:pt>
                <c:pt idx="106">
                  <c:v>42</c:v>
                </c:pt>
                <c:pt idx="107">
                  <c:v>51</c:v>
                </c:pt>
                <c:pt idx="108">
                  <c:v>144</c:v>
                </c:pt>
                <c:pt idx="109">
                  <c:v>46</c:v>
                </c:pt>
                <c:pt idx="110">
                  <c:v>19</c:v>
                </c:pt>
                <c:pt idx="111">
                  <c:v>47</c:v>
                </c:pt>
                <c:pt idx="112">
                  <c:v>36</c:v>
                </c:pt>
                <c:pt idx="113">
                  <c:v>82</c:v>
                </c:pt>
                <c:pt idx="114">
                  <c:v>46</c:v>
                </c:pt>
                <c:pt idx="115">
                  <c:v>27</c:v>
                </c:pt>
                <c:pt idx="116">
                  <c:v>38</c:v>
                </c:pt>
                <c:pt idx="117">
                  <c:v>25</c:v>
                </c:pt>
                <c:pt idx="118">
                  <c:v>23</c:v>
                </c:pt>
                <c:pt idx="119">
                  <c:v>19</c:v>
                </c:pt>
                <c:pt idx="120">
                  <c:v>20</c:v>
                </c:pt>
                <c:pt idx="121">
                  <c:v>23</c:v>
                </c:pt>
                <c:pt idx="122">
                  <c:v>35</c:v>
                </c:pt>
                <c:pt idx="123">
                  <c:v>30</c:v>
                </c:pt>
                <c:pt idx="124">
                  <c:v>34</c:v>
                </c:pt>
                <c:pt idx="125">
                  <c:v>64</c:v>
                </c:pt>
                <c:pt idx="126">
                  <c:v>132</c:v>
                </c:pt>
                <c:pt idx="127">
                  <c:v>84</c:v>
                </c:pt>
                <c:pt idx="128">
                  <c:v>49</c:v>
                </c:pt>
                <c:pt idx="129">
                  <c:v>59</c:v>
                </c:pt>
                <c:pt idx="130">
                  <c:v>55</c:v>
                </c:pt>
                <c:pt idx="131">
                  <c:v>77</c:v>
                </c:pt>
                <c:pt idx="132">
                  <c:v>59</c:v>
                </c:pt>
                <c:pt idx="133">
                  <c:v>68</c:v>
                </c:pt>
                <c:pt idx="134">
                  <c:v>53</c:v>
                </c:pt>
                <c:pt idx="135">
                  <c:v>107</c:v>
                </c:pt>
                <c:pt idx="136">
                  <c:v>28</c:v>
                </c:pt>
                <c:pt idx="137">
                  <c:v>42</c:v>
                </c:pt>
                <c:pt idx="138">
                  <c:v>34</c:v>
                </c:pt>
                <c:pt idx="139">
                  <c:v>56</c:v>
                </c:pt>
                <c:pt idx="140">
                  <c:v>73</c:v>
                </c:pt>
                <c:pt idx="141">
                  <c:v>66</c:v>
                </c:pt>
                <c:pt idx="142">
                  <c:v>53</c:v>
                </c:pt>
                <c:pt idx="143">
                  <c:v>41</c:v>
                </c:pt>
                <c:pt idx="144">
                  <c:v>43</c:v>
                </c:pt>
                <c:pt idx="145">
                  <c:v>67</c:v>
                </c:pt>
                <c:pt idx="146">
                  <c:v>59</c:v>
                </c:pt>
                <c:pt idx="147">
                  <c:v>66</c:v>
                </c:pt>
                <c:pt idx="148">
                  <c:v>63</c:v>
                </c:pt>
                <c:pt idx="149">
                  <c:v>144</c:v>
                </c:pt>
                <c:pt idx="150">
                  <c:v>31</c:v>
                </c:pt>
                <c:pt idx="151">
                  <c:v>65</c:v>
                </c:pt>
                <c:pt idx="152">
                  <c:v>60</c:v>
                </c:pt>
                <c:pt idx="153">
                  <c:v>28</c:v>
                </c:pt>
                <c:pt idx="154">
                  <c:v>33</c:v>
                </c:pt>
                <c:pt idx="155">
                  <c:v>85</c:v>
                </c:pt>
                <c:pt idx="156">
                  <c:v>30</c:v>
                </c:pt>
                <c:pt idx="157">
                  <c:v>75</c:v>
                </c:pt>
                <c:pt idx="158">
                  <c:v>39</c:v>
                </c:pt>
                <c:pt idx="159">
                  <c:v>62</c:v>
                </c:pt>
                <c:pt idx="160">
                  <c:v>53</c:v>
                </c:pt>
                <c:pt idx="161">
                  <c:v>24</c:v>
                </c:pt>
                <c:pt idx="162">
                  <c:v>37</c:v>
                </c:pt>
                <c:pt idx="163">
                  <c:v>19</c:v>
                </c:pt>
                <c:pt idx="164">
                  <c:v>28</c:v>
                </c:pt>
                <c:pt idx="165">
                  <c:v>17</c:v>
                </c:pt>
                <c:pt idx="166">
                  <c:v>18</c:v>
                </c:pt>
                <c:pt idx="167">
                  <c:v>22</c:v>
                </c:pt>
                <c:pt idx="168">
                  <c:v>32</c:v>
                </c:pt>
                <c:pt idx="169">
                  <c:v>46</c:v>
                </c:pt>
                <c:pt idx="170">
                  <c:v>28</c:v>
                </c:pt>
                <c:pt idx="171">
                  <c:v>21</c:v>
                </c:pt>
                <c:pt idx="172">
                  <c:v>38</c:v>
                </c:pt>
                <c:pt idx="173">
                  <c:v>32</c:v>
                </c:pt>
                <c:pt idx="174">
                  <c:v>51</c:v>
                </c:pt>
                <c:pt idx="175">
                  <c:v>30</c:v>
                </c:pt>
                <c:pt idx="176">
                  <c:v>23</c:v>
                </c:pt>
                <c:pt idx="177">
                  <c:v>78</c:v>
                </c:pt>
                <c:pt idx="178">
                  <c:v>155</c:v>
                </c:pt>
                <c:pt idx="179">
                  <c:v>49</c:v>
                </c:pt>
                <c:pt idx="180">
                  <c:v>46</c:v>
                </c:pt>
                <c:pt idx="181">
                  <c:v>45</c:v>
                </c:pt>
                <c:pt idx="182">
                  <c:v>57</c:v>
                </c:pt>
                <c:pt idx="183">
                  <c:v>52</c:v>
                </c:pt>
                <c:pt idx="184">
                  <c:v>69</c:v>
                </c:pt>
                <c:pt idx="185">
                  <c:v>39</c:v>
                </c:pt>
                <c:pt idx="186">
                  <c:v>116</c:v>
                </c:pt>
                <c:pt idx="187">
                  <c:v>23</c:v>
                </c:pt>
                <c:pt idx="188">
                  <c:v>16</c:v>
                </c:pt>
                <c:pt idx="189">
                  <c:v>10</c:v>
                </c:pt>
                <c:pt idx="190">
                  <c:v>16</c:v>
                </c:pt>
                <c:pt idx="191">
                  <c:v>22</c:v>
                </c:pt>
                <c:pt idx="192">
                  <c:v>22</c:v>
                </c:pt>
                <c:pt idx="193">
                  <c:v>13</c:v>
                </c:pt>
                <c:pt idx="194">
                  <c:v>37</c:v>
                </c:pt>
                <c:pt idx="195">
                  <c:v>127</c:v>
                </c:pt>
                <c:pt idx="196">
                  <c:v>23</c:v>
                </c:pt>
                <c:pt idx="197">
                  <c:v>72</c:v>
                </c:pt>
                <c:pt idx="198">
                  <c:v>50</c:v>
                </c:pt>
                <c:pt idx="199">
                  <c:v>71</c:v>
                </c:pt>
                <c:pt idx="200">
                  <c:v>28</c:v>
                </c:pt>
                <c:pt idx="201">
                  <c:v>12</c:v>
                </c:pt>
                <c:pt idx="202">
                  <c:v>18</c:v>
                </c:pt>
                <c:pt idx="203">
                  <c:v>11</c:v>
                </c:pt>
                <c:pt idx="204">
                  <c:v>29</c:v>
                </c:pt>
                <c:pt idx="205">
                  <c:v>27</c:v>
                </c:pt>
                <c:pt idx="206">
                  <c:v>11</c:v>
                </c:pt>
                <c:pt idx="207">
                  <c:v>9</c:v>
                </c:pt>
                <c:pt idx="208">
                  <c:v>44</c:v>
                </c:pt>
                <c:pt idx="209">
                  <c:v>17</c:v>
                </c:pt>
                <c:pt idx="210">
                  <c:v>45</c:v>
                </c:pt>
                <c:pt idx="211">
                  <c:v>28</c:v>
                </c:pt>
                <c:pt idx="212">
                  <c:v>23</c:v>
                </c:pt>
                <c:pt idx="213">
                  <c:v>58</c:v>
                </c:pt>
                <c:pt idx="214">
                  <c:v>12</c:v>
                </c:pt>
                <c:pt idx="215">
                  <c:v>20</c:v>
                </c:pt>
                <c:pt idx="216">
                  <c:v>19</c:v>
                </c:pt>
                <c:pt idx="217">
                  <c:v>26</c:v>
                </c:pt>
                <c:pt idx="218">
                  <c:v>20</c:v>
                </c:pt>
                <c:pt idx="219">
                  <c:v>9</c:v>
                </c:pt>
                <c:pt idx="220">
                  <c:v>20</c:v>
                </c:pt>
                <c:pt idx="221">
                  <c:v>30</c:v>
                </c:pt>
                <c:pt idx="222">
                  <c:v>53</c:v>
                </c:pt>
                <c:pt idx="223">
                  <c:v>11</c:v>
                </c:pt>
                <c:pt idx="224">
                  <c:v>31</c:v>
                </c:pt>
                <c:pt idx="225">
                  <c:v>16</c:v>
                </c:pt>
                <c:pt idx="226">
                  <c:v>22</c:v>
                </c:pt>
                <c:pt idx="227">
                  <c:v>48</c:v>
                </c:pt>
                <c:pt idx="228">
                  <c:v>36</c:v>
                </c:pt>
                <c:pt idx="229">
                  <c:v>5</c:v>
                </c:pt>
                <c:pt idx="230">
                  <c:v>12</c:v>
                </c:pt>
                <c:pt idx="231">
                  <c:v>11</c:v>
                </c:pt>
                <c:pt idx="232">
                  <c:v>14</c:v>
                </c:pt>
                <c:pt idx="233">
                  <c:v>10</c:v>
                </c:pt>
                <c:pt idx="234">
                  <c:v>9</c:v>
                </c:pt>
                <c:pt idx="235">
                  <c:v>21</c:v>
                </c:pt>
                <c:pt idx="236">
                  <c:v>13</c:v>
                </c:pt>
                <c:pt idx="237">
                  <c:v>14</c:v>
                </c:pt>
                <c:pt idx="238">
                  <c:v>6</c:v>
                </c:pt>
                <c:pt idx="239">
                  <c:v>16</c:v>
                </c:pt>
                <c:pt idx="240">
                  <c:v>18</c:v>
                </c:pt>
                <c:pt idx="241">
                  <c:v>16</c:v>
                </c:pt>
                <c:pt idx="242">
                  <c:v>34</c:v>
                </c:pt>
                <c:pt idx="243">
                  <c:v>6</c:v>
                </c:pt>
                <c:pt idx="244">
                  <c:v>21</c:v>
                </c:pt>
                <c:pt idx="245">
                  <c:v>20</c:v>
                </c:pt>
                <c:pt idx="246">
                  <c:v>18</c:v>
                </c:pt>
                <c:pt idx="247">
                  <c:v>21</c:v>
                </c:pt>
                <c:pt idx="248">
                  <c:v>27</c:v>
                </c:pt>
                <c:pt idx="249">
                  <c:v>26</c:v>
                </c:pt>
                <c:pt idx="250">
                  <c:v>77</c:v>
                </c:pt>
                <c:pt idx="251">
                  <c:v>14</c:v>
                </c:pt>
                <c:pt idx="252">
                  <c:v>17</c:v>
                </c:pt>
                <c:pt idx="253">
                  <c:v>18</c:v>
                </c:pt>
                <c:pt idx="254">
                  <c:v>27</c:v>
                </c:pt>
                <c:pt idx="255">
                  <c:v>13</c:v>
                </c:pt>
                <c:pt idx="256">
                  <c:v>14</c:v>
                </c:pt>
                <c:pt idx="257">
                  <c:v>65</c:v>
                </c:pt>
                <c:pt idx="258">
                  <c:v>46</c:v>
                </c:pt>
                <c:pt idx="259">
                  <c:v>13</c:v>
                </c:pt>
                <c:pt idx="260">
                  <c:v>10</c:v>
                </c:pt>
                <c:pt idx="261">
                  <c:v>23</c:v>
                </c:pt>
                <c:pt idx="262">
                  <c:v>47</c:v>
                </c:pt>
                <c:pt idx="263">
                  <c:v>19</c:v>
                </c:pt>
                <c:pt idx="264">
                  <c:v>18</c:v>
                </c:pt>
                <c:pt idx="265">
                  <c:v>7</c:v>
                </c:pt>
                <c:pt idx="266">
                  <c:v>30</c:v>
                </c:pt>
                <c:pt idx="267">
                  <c:v>11</c:v>
                </c:pt>
                <c:pt idx="268">
                  <c:v>31</c:v>
                </c:pt>
                <c:pt idx="269">
                  <c:v>19</c:v>
                </c:pt>
                <c:pt idx="270">
                  <c:v>40</c:v>
                </c:pt>
                <c:pt idx="271">
                  <c:v>38</c:v>
                </c:pt>
                <c:pt idx="272">
                  <c:v>13</c:v>
                </c:pt>
                <c:pt idx="273">
                  <c:v>30</c:v>
                </c:pt>
                <c:pt idx="274">
                  <c:v>47</c:v>
                </c:pt>
                <c:pt idx="275">
                  <c:v>44</c:v>
                </c:pt>
                <c:pt idx="276">
                  <c:v>65</c:v>
                </c:pt>
                <c:pt idx="277">
                  <c:v>51</c:v>
                </c:pt>
                <c:pt idx="278">
                  <c:v>24</c:v>
                </c:pt>
                <c:pt idx="279">
                  <c:v>16</c:v>
                </c:pt>
                <c:pt idx="280">
                  <c:v>34</c:v>
                </c:pt>
                <c:pt idx="281">
                  <c:v>66</c:v>
                </c:pt>
                <c:pt idx="282">
                  <c:v>74</c:v>
                </c:pt>
                <c:pt idx="283">
                  <c:v>88</c:v>
                </c:pt>
                <c:pt idx="284">
                  <c:v>126</c:v>
                </c:pt>
                <c:pt idx="285">
                  <c:v>46</c:v>
                </c:pt>
                <c:pt idx="286">
                  <c:v>48</c:v>
                </c:pt>
                <c:pt idx="287">
                  <c:v>95</c:v>
                </c:pt>
                <c:pt idx="288">
                  <c:v>121</c:v>
                </c:pt>
                <c:pt idx="289">
                  <c:v>47</c:v>
                </c:pt>
                <c:pt idx="290">
                  <c:v>60</c:v>
                </c:pt>
                <c:pt idx="291">
                  <c:v>43</c:v>
                </c:pt>
                <c:pt idx="292">
                  <c:v>96</c:v>
                </c:pt>
                <c:pt idx="293">
                  <c:v>31</c:v>
                </c:pt>
                <c:pt idx="294">
                  <c:v>91</c:v>
                </c:pt>
                <c:pt idx="295">
                  <c:v>153</c:v>
                </c:pt>
                <c:pt idx="296">
                  <c:v>84</c:v>
                </c:pt>
                <c:pt idx="297">
                  <c:v>17</c:v>
                </c:pt>
                <c:pt idx="298">
                  <c:v>20</c:v>
                </c:pt>
                <c:pt idx="299">
                  <c:v>20</c:v>
                </c:pt>
                <c:pt idx="300">
                  <c:v>30</c:v>
                </c:pt>
                <c:pt idx="301">
                  <c:v>65</c:v>
                </c:pt>
                <c:pt idx="302">
                  <c:v>61</c:v>
                </c:pt>
                <c:pt idx="303">
                  <c:v>43</c:v>
                </c:pt>
                <c:pt idx="304">
                  <c:v>84</c:v>
                </c:pt>
                <c:pt idx="305">
                  <c:v>39</c:v>
                </c:pt>
                <c:pt idx="306">
                  <c:v>47</c:v>
                </c:pt>
                <c:pt idx="307">
                  <c:v>34</c:v>
                </c:pt>
                <c:pt idx="308">
                  <c:v>31</c:v>
                </c:pt>
                <c:pt idx="309">
                  <c:v>48</c:v>
                </c:pt>
                <c:pt idx="310">
                  <c:v>49</c:v>
                </c:pt>
                <c:pt idx="311">
                  <c:v>48</c:v>
                </c:pt>
                <c:pt idx="312">
                  <c:v>83</c:v>
                </c:pt>
                <c:pt idx="313">
                  <c:v>69</c:v>
                </c:pt>
                <c:pt idx="314">
                  <c:v>64</c:v>
                </c:pt>
                <c:pt idx="315">
                  <c:v>51</c:v>
                </c:pt>
                <c:pt idx="316">
                  <c:v>55</c:v>
                </c:pt>
                <c:pt idx="317">
                  <c:v>46</c:v>
                </c:pt>
                <c:pt idx="318">
                  <c:v>50</c:v>
                </c:pt>
                <c:pt idx="319">
                  <c:v>55</c:v>
                </c:pt>
                <c:pt idx="320">
                  <c:v>127</c:v>
                </c:pt>
                <c:pt idx="321">
                  <c:v>42</c:v>
                </c:pt>
                <c:pt idx="322">
                  <c:v>39</c:v>
                </c:pt>
                <c:pt idx="323">
                  <c:v>44</c:v>
                </c:pt>
                <c:pt idx="324">
                  <c:v>129</c:v>
                </c:pt>
                <c:pt idx="325">
                  <c:v>99</c:v>
                </c:pt>
                <c:pt idx="326">
                  <c:v>71</c:v>
                </c:pt>
                <c:pt idx="327">
                  <c:v>118</c:v>
                </c:pt>
                <c:pt idx="328">
                  <c:v>127</c:v>
                </c:pt>
                <c:pt idx="329">
                  <c:v>71</c:v>
                </c:pt>
                <c:pt idx="330">
                  <c:v>58</c:v>
                </c:pt>
                <c:pt idx="331">
                  <c:v>57</c:v>
                </c:pt>
                <c:pt idx="332">
                  <c:v>66</c:v>
                </c:pt>
                <c:pt idx="333">
                  <c:v>53</c:v>
                </c:pt>
                <c:pt idx="334">
                  <c:v>48</c:v>
                </c:pt>
                <c:pt idx="335">
                  <c:v>54</c:v>
                </c:pt>
                <c:pt idx="336">
                  <c:v>84</c:v>
                </c:pt>
                <c:pt idx="337">
                  <c:v>151</c:v>
                </c:pt>
                <c:pt idx="338">
                  <c:v>96</c:v>
                </c:pt>
                <c:pt idx="339">
                  <c:v>147</c:v>
                </c:pt>
                <c:pt idx="340">
                  <c:v>146</c:v>
                </c:pt>
                <c:pt idx="341">
                  <c:v>88</c:v>
                </c:pt>
                <c:pt idx="342">
                  <c:v>96</c:v>
                </c:pt>
                <c:pt idx="343">
                  <c:v>117</c:v>
                </c:pt>
                <c:pt idx="344">
                  <c:v>152</c:v>
                </c:pt>
                <c:pt idx="345">
                  <c:v>151</c:v>
                </c:pt>
                <c:pt idx="346">
                  <c:v>150</c:v>
                </c:pt>
                <c:pt idx="347">
                  <c:v>135</c:v>
                </c:pt>
                <c:pt idx="348">
                  <c:v>121</c:v>
                </c:pt>
                <c:pt idx="349">
                  <c:v>212</c:v>
                </c:pt>
                <c:pt idx="350">
                  <c:v>99</c:v>
                </c:pt>
                <c:pt idx="351">
                  <c:v>80</c:v>
                </c:pt>
                <c:pt idx="352">
                  <c:v>53</c:v>
                </c:pt>
                <c:pt idx="353">
                  <c:v>92</c:v>
                </c:pt>
                <c:pt idx="354">
                  <c:v>64</c:v>
                </c:pt>
                <c:pt idx="355">
                  <c:v>152</c:v>
                </c:pt>
                <c:pt idx="356">
                  <c:v>73</c:v>
                </c:pt>
                <c:pt idx="357">
                  <c:v>73</c:v>
                </c:pt>
                <c:pt idx="358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5-40F0-A3BC-0021821E0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296200"/>
        <c:axId val="510904392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ax val="2500"/>
          <c:min val="-125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100">
                    <a:solidFill>
                      <a:sysClr val="windowText" lastClr="000000"/>
                    </a:solidFill>
                  </a:rPr>
                  <a:t>Obroty [tys.</a:t>
                </a:r>
                <a:r>
                  <a:rPr lang="pl-PL" sz="1100" baseline="0">
                    <a:solidFill>
                      <a:sysClr val="windowText" lastClr="000000"/>
                    </a:solidFill>
                  </a:rPr>
                  <a:t> PLN]</a:t>
                </a:r>
                <a:endParaRPr lang="pl-PL" sz="11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4.7037037037037039E-3"/>
              <c:y val="0.22214462962962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  <c:majorUnit val="250"/>
      </c:valAx>
      <c:valAx>
        <c:axId val="510904392"/>
        <c:scaling>
          <c:orientation val="minMax"/>
          <c:max val="9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100">
                    <a:solidFill>
                      <a:sysClr val="windowText" lastClr="000000"/>
                    </a:solidFill>
                  </a:rPr>
                  <a:t>Liczba transakcji</a:t>
                </a:r>
              </a:p>
            </c:rich>
          </c:tx>
          <c:layout>
            <c:manualLayout>
              <c:xMode val="edge"/>
              <c:yMode val="edge"/>
              <c:x val="0.97648148148148151"/>
              <c:y val="0.63224296296296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2296200"/>
        <c:crosses val="max"/>
        <c:crossBetween val="between"/>
        <c:majorUnit val="75"/>
      </c:valAx>
      <c:dateAx>
        <c:axId val="522296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109043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7172962962962962E-2"/>
          <c:y val="0.10557203703703703"/>
          <c:w val="0.21786407407407407"/>
          <c:h val="0.10274722222222223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WYBRANY OKRES:</a:t>
            </a:r>
            <a:r>
              <a:rPr lang="pl-PL" sz="2000" b="1" baseline="0">
                <a:solidFill>
                  <a:sysClr val="windowText" lastClr="000000"/>
                </a:solidFill>
              </a:rPr>
              <a:t> </a:t>
            </a: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</a:t>
            </a:r>
            <a:r>
              <a:rPr lang="en-US" sz="2000" b="1">
                <a:solidFill>
                  <a:sysClr val="windowText" lastClr="000000"/>
                </a:solidFill>
              </a:rPr>
              <a:t>WANCI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OKRES!$J$7</c:f>
              <c:strCache>
                <c:ptCount val="1"/>
                <c:pt idx="0">
                  <c:v>WANCI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OKRES!WANCI</c:f>
              <c:numCache>
                <c:formatCode>#\ ##0.000</c:formatCode>
                <c:ptCount val="144"/>
                <c:pt idx="0">
                  <c:v>49.4285782188295</c:v>
                </c:pt>
                <c:pt idx="1">
                  <c:v>48.684442086514004</c:v>
                </c:pt>
                <c:pt idx="2">
                  <c:v>49.340001017811701</c:v>
                </c:pt>
                <c:pt idx="3">
                  <c:v>49.498152162849877</c:v>
                </c:pt>
                <c:pt idx="4">
                  <c:v>49.022240865139949</c:v>
                </c:pt>
                <c:pt idx="5">
                  <c:v>49.620004376590337</c:v>
                </c:pt>
                <c:pt idx="6">
                  <c:v>48.253808549618327</c:v>
                </c:pt>
                <c:pt idx="7">
                  <c:v>47.686240101781166</c:v>
                </c:pt>
                <c:pt idx="8">
                  <c:v>49.985842086513998</c:v>
                </c:pt>
                <c:pt idx="9">
                  <c:v>50.124119079903146</c:v>
                </c:pt>
                <c:pt idx="10">
                  <c:v>50.345044600484258</c:v>
                </c:pt>
                <c:pt idx="11">
                  <c:v>50.136041404358359</c:v>
                </c:pt>
                <c:pt idx="12">
                  <c:v>49.743920145278452</c:v>
                </c:pt>
                <c:pt idx="13">
                  <c:v>49.432429346246977</c:v>
                </c:pt>
                <c:pt idx="14">
                  <c:v>48.805702905569021</c:v>
                </c:pt>
                <c:pt idx="15">
                  <c:v>51.114426585956416</c:v>
                </c:pt>
                <c:pt idx="16">
                  <c:v>48.601515690072638</c:v>
                </c:pt>
                <c:pt idx="17">
                  <c:v>49.913373898305089</c:v>
                </c:pt>
                <c:pt idx="18">
                  <c:v>49.588655302663433</c:v>
                </c:pt>
                <c:pt idx="19">
                  <c:v>49.447868426150123</c:v>
                </c:pt>
                <c:pt idx="20">
                  <c:v>48.195231573849881</c:v>
                </c:pt>
                <c:pt idx="21">
                  <c:v>49.85935656174334</c:v>
                </c:pt>
                <c:pt idx="22">
                  <c:v>51.184507409200982</c:v>
                </c:pt>
                <c:pt idx="23">
                  <c:v>50.871732784503635</c:v>
                </c:pt>
                <c:pt idx="24">
                  <c:v>50.588642566585953</c:v>
                </c:pt>
                <c:pt idx="25">
                  <c:v>48.748996610169492</c:v>
                </c:pt>
                <c:pt idx="26">
                  <c:v>48.299762663438258</c:v>
                </c:pt>
                <c:pt idx="27">
                  <c:v>48.288147699757857</c:v>
                </c:pt>
                <c:pt idx="28">
                  <c:v>48.167211573849869</c:v>
                </c:pt>
                <c:pt idx="29">
                  <c:v>47.91897520581113</c:v>
                </c:pt>
                <c:pt idx="30">
                  <c:v>48.588537627118654</c:v>
                </c:pt>
                <c:pt idx="31">
                  <c:v>48.668876029055681</c:v>
                </c:pt>
                <c:pt idx="32">
                  <c:v>49.546191864406786</c:v>
                </c:pt>
                <c:pt idx="33">
                  <c:v>48.421795932203395</c:v>
                </c:pt>
                <c:pt idx="34">
                  <c:v>49.131892445520585</c:v>
                </c:pt>
                <c:pt idx="35">
                  <c:v>48.202345084745772</c:v>
                </c:pt>
                <c:pt idx="36">
                  <c:v>49.134098547215494</c:v>
                </c:pt>
                <c:pt idx="37">
                  <c:v>49.68842058111381</c:v>
                </c:pt>
                <c:pt idx="38">
                  <c:v>49.630449733656171</c:v>
                </c:pt>
                <c:pt idx="39">
                  <c:v>49.424830992736076</c:v>
                </c:pt>
                <c:pt idx="40">
                  <c:v>48.733494254859608</c:v>
                </c:pt>
                <c:pt idx="41">
                  <c:v>48.788877582846006</c:v>
                </c:pt>
                <c:pt idx="42">
                  <c:v>48.892555399610131</c:v>
                </c:pt>
                <c:pt idx="43">
                  <c:v>47.497067056530213</c:v>
                </c:pt>
                <c:pt idx="44">
                  <c:v>45.716816725146202</c:v>
                </c:pt>
                <c:pt idx="45">
                  <c:v>45.60752678362573</c:v>
                </c:pt>
                <c:pt idx="46">
                  <c:v>44.578467446393759</c:v>
                </c:pt>
                <c:pt idx="47">
                  <c:v>44.711599454191031</c:v>
                </c:pt>
                <c:pt idx="48">
                  <c:v>44.498057543859638</c:v>
                </c:pt>
                <c:pt idx="49">
                  <c:v>43.866128538011694</c:v>
                </c:pt>
                <c:pt idx="50">
                  <c:v>44.669481988304099</c:v>
                </c:pt>
                <c:pt idx="51">
                  <c:v>44.367913411306041</c:v>
                </c:pt>
                <c:pt idx="52">
                  <c:v>42.616368771929814</c:v>
                </c:pt>
                <c:pt idx="53">
                  <c:v>42.782906003898638</c:v>
                </c:pt>
                <c:pt idx="54">
                  <c:v>42.75252354775828</c:v>
                </c:pt>
                <c:pt idx="55">
                  <c:v>43.544061949317744</c:v>
                </c:pt>
                <c:pt idx="56">
                  <c:v>43.757278752436648</c:v>
                </c:pt>
                <c:pt idx="57">
                  <c:v>43.139762144249516</c:v>
                </c:pt>
                <c:pt idx="58">
                  <c:v>40.714029395711492</c:v>
                </c:pt>
                <c:pt idx="59">
                  <c:v>41.152669239766084</c:v>
                </c:pt>
                <c:pt idx="60">
                  <c:v>39.349233099415201</c:v>
                </c:pt>
                <c:pt idx="61">
                  <c:v>40.807431072124757</c:v>
                </c:pt>
                <c:pt idx="62">
                  <c:v>41.337114424951267</c:v>
                </c:pt>
                <c:pt idx="63">
                  <c:v>40.500030916179327</c:v>
                </c:pt>
                <c:pt idx="64">
                  <c:v>39.256368771929822</c:v>
                </c:pt>
                <c:pt idx="65">
                  <c:v>39.498461832358672</c:v>
                </c:pt>
                <c:pt idx="66">
                  <c:v>38.746703664717352</c:v>
                </c:pt>
                <c:pt idx="67">
                  <c:v>39.03233360623782</c:v>
                </c:pt>
                <c:pt idx="68">
                  <c:v>38.921389980506817</c:v>
                </c:pt>
                <c:pt idx="69">
                  <c:v>38.906213723196885</c:v>
                </c:pt>
                <c:pt idx="70">
                  <c:v>39.290362183235864</c:v>
                </c:pt>
                <c:pt idx="71">
                  <c:v>39.791616569200777</c:v>
                </c:pt>
                <c:pt idx="72">
                  <c:v>40.184249551656912</c:v>
                </c:pt>
                <c:pt idx="73">
                  <c:v>39.878085029239777</c:v>
                </c:pt>
                <c:pt idx="74">
                  <c:v>38.243231111111108</c:v>
                </c:pt>
                <c:pt idx="75">
                  <c:v>38.774757192982449</c:v>
                </c:pt>
                <c:pt idx="76">
                  <c:v>38.479416998050688</c:v>
                </c:pt>
                <c:pt idx="77">
                  <c:v>38.653319454191021</c:v>
                </c:pt>
                <c:pt idx="78">
                  <c:v>39.42672662768031</c:v>
                </c:pt>
                <c:pt idx="79">
                  <c:v>40.098768810916177</c:v>
                </c:pt>
                <c:pt idx="80">
                  <c:v>37.715440350877188</c:v>
                </c:pt>
                <c:pt idx="81">
                  <c:v>37.241227485380115</c:v>
                </c:pt>
                <c:pt idx="82">
                  <c:v>37.445423274853802</c:v>
                </c:pt>
                <c:pt idx="83">
                  <c:v>37.763126744639379</c:v>
                </c:pt>
                <c:pt idx="84">
                  <c:v>36.482644566596193</c:v>
                </c:pt>
                <c:pt idx="85">
                  <c:v>34.84260355179704</c:v>
                </c:pt>
                <c:pt idx="86">
                  <c:v>35.661539830866808</c:v>
                </c:pt>
                <c:pt idx="87">
                  <c:v>36.701258520084572</c:v>
                </c:pt>
                <c:pt idx="88">
                  <c:v>37.133688964059196</c:v>
                </c:pt>
                <c:pt idx="89">
                  <c:v>37.122960465116272</c:v>
                </c:pt>
                <c:pt idx="90">
                  <c:v>38.152128456659618</c:v>
                </c:pt>
                <c:pt idx="91">
                  <c:v>37.313060169133195</c:v>
                </c:pt>
                <c:pt idx="92">
                  <c:v>38.792261606765322</c:v>
                </c:pt>
                <c:pt idx="93">
                  <c:v>39.74453479915433</c:v>
                </c:pt>
                <c:pt idx="94">
                  <c:v>39.898149133192376</c:v>
                </c:pt>
                <c:pt idx="95">
                  <c:v>39.509212431289647</c:v>
                </c:pt>
                <c:pt idx="96">
                  <c:v>39.872563044397467</c:v>
                </c:pt>
                <c:pt idx="97">
                  <c:v>39.434766892177585</c:v>
                </c:pt>
                <c:pt idx="98">
                  <c:v>38.334681014799159</c:v>
                </c:pt>
                <c:pt idx="99">
                  <c:v>37.345744355179711</c:v>
                </c:pt>
                <c:pt idx="100">
                  <c:v>37.728217082452439</c:v>
                </c:pt>
                <c:pt idx="101">
                  <c:v>37.428917082452436</c:v>
                </c:pt>
                <c:pt idx="102">
                  <c:v>37.967529422632794</c:v>
                </c:pt>
                <c:pt idx="103">
                  <c:v>37.753606096997693</c:v>
                </c:pt>
                <c:pt idx="104">
                  <c:v>36.517693672055429</c:v>
                </c:pt>
                <c:pt idx="105">
                  <c:v>37.318084757505773</c:v>
                </c:pt>
                <c:pt idx="106">
                  <c:v>37.477903511450386</c:v>
                </c:pt>
                <c:pt idx="107">
                  <c:v>36.843301068702289</c:v>
                </c:pt>
                <c:pt idx="108">
                  <c:v>38.159905445292623</c:v>
                </c:pt>
                <c:pt idx="109">
                  <c:v>39.305391603053437</c:v>
                </c:pt>
                <c:pt idx="110">
                  <c:v>39.144238778625954</c:v>
                </c:pt>
                <c:pt idx="111">
                  <c:v>39.439474096692116</c:v>
                </c:pt>
                <c:pt idx="112">
                  <c:v>39.994461017811709</c:v>
                </c:pt>
                <c:pt idx="113">
                  <c:v>38.847526972010179</c:v>
                </c:pt>
                <c:pt idx="114">
                  <c:v>37.418531704834606</c:v>
                </c:pt>
                <c:pt idx="115">
                  <c:v>38.335249363867689</c:v>
                </c:pt>
                <c:pt idx="116">
                  <c:v>36.665000101781168</c:v>
                </c:pt>
                <c:pt idx="117">
                  <c:v>37.728456234096697</c:v>
                </c:pt>
                <c:pt idx="118">
                  <c:v>38.050306819338424</c:v>
                </c:pt>
                <c:pt idx="119">
                  <c:v>38.316827379134864</c:v>
                </c:pt>
                <c:pt idx="120">
                  <c:v>37.055845903307883</c:v>
                </c:pt>
                <c:pt idx="121">
                  <c:v>37.809231043257007</c:v>
                </c:pt>
                <c:pt idx="122">
                  <c:v>38.219957302798981</c:v>
                </c:pt>
                <c:pt idx="123">
                  <c:v>38.771654758269719</c:v>
                </c:pt>
                <c:pt idx="124">
                  <c:v>38.004630127226463</c:v>
                </c:pt>
                <c:pt idx="125">
                  <c:v>39.430232620865148</c:v>
                </c:pt>
                <c:pt idx="126">
                  <c:v>37.309327633587792</c:v>
                </c:pt>
                <c:pt idx="127">
                  <c:v>39.508904122137409</c:v>
                </c:pt>
                <c:pt idx="128">
                  <c:v>37.837374452926213</c:v>
                </c:pt>
                <c:pt idx="129">
                  <c:v>38.304086310432567</c:v>
                </c:pt>
                <c:pt idx="130">
                  <c:v>38.159439134860058</c:v>
                </c:pt>
                <c:pt idx="131">
                  <c:v>39.60791190839695</c:v>
                </c:pt>
                <c:pt idx="132">
                  <c:v>39.453936234096687</c:v>
                </c:pt>
                <c:pt idx="133">
                  <c:v>41.098493893129778</c:v>
                </c:pt>
                <c:pt idx="134">
                  <c:v>39.837874147582703</c:v>
                </c:pt>
                <c:pt idx="135">
                  <c:v>41.461724325699748</c:v>
                </c:pt>
                <c:pt idx="136">
                  <c:v>41.274947277353689</c:v>
                </c:pt>
                <c:pt idx="137">
                  <c:v>41.850045496183206</c:v>
                </c:pt>
                <c:pt idx="138">
                  <c:v>43.014862086514</c:v>
                </c:pt>
                <c:pt idx="139">
                  <c:v>43.272173282442765</c:v>
                </c:pt>
                <c:pt idx="140">
                  <c:v>43.206984732824431</c:v>
                </c:pt>
                <c:pt idx="141">
                  <c:v>40.528897608142501</c:v>
                </c:pt>
                <c:pt idx="142">
                  <c:v>40.58269984732825</c:v>
                </c:pt>
                <c:pt idx="143">
                  <c:v>39.872497455470743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1-4851-8D1B-1B0ED7C31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in val="3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PLN</a:t>
                </a:r>
              </a:p>
            </c:rich>
          </c:tx>
          <c:layout>
            <c:manualLayout>
              <c:xMode val="edge"/>
              <c:yMode val="edge"/>
              <c:x val="5.8796296296296296E-3"/>
              <c:y val="3.51724537037037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WYBRANY OKRES: 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S</a:t>
            </a:r>
            <a:r>
              <a:rPr lang="en-US" sz="2000" b="1">
                <a:solidFill>
                  <a:sysClr val="windowText" lastClr="000000"/>
                </a:solidFill>
              </a:rPr>
              <a:t>WAN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areaChart>
        <c:grouping val="standard"/>
        <c:varyColors val="0"/>
        <c:ser>
          <c:idx val="0"/>
          <c:order val="0"/>
          <c:tx>
            <c:strRef>
              <c:f>OKRES!$K$7</c:f>
              <c:strCache>
                <c:ptCount val="1"/>
                <c:pt idx="0">
                  <c:v>SWAN</c:v>
                </c:pt>
              </c:strCache>
            </c:strRef>
          </c:tx>
          <c:spPr>
            <a:solidFill>
              <a:srgbClr val="00B0F0"/>
            </a:solidFill>
            <a:ln w="12700">
              <a:noFill/>
            </a:ln>
            <a:effectLst/>
          </c:spPr>
          <c:cat>
            <c:numRef>
              <c:f>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OKRES!SWAN</c:f>
              <c:numCache>
                <c:formatCode>#,##0</c:formatCode>
                <c:ptCount val="144"/>
                <c:pt idx="0">
                  <c:v>9712715.6199999973</c:v>
                </c:pt>
                <c:pt idx="1">
                  <c:v>9566492.870000001</c:v>
                </c:pt>
                <c:pt idx="2">
                  <c:v>9695310.1999999993</c:v>
                </c:pt>
                <c:pt idx="3">
                  <c:v>9726386.9000000004</c:v>
                </c:pt>
                <c:pt idx="4">
                  <c:v>9632870.3300000001</c:v>
                </c:pt>
                <c:pt idx="5">
                  <c:v>9750330.8600000013</c:v>
                </c:pt>
                <c:pt idx="6">
                  <c:v>9481873.3800000008</c:v>
                </c:pt>
                <c:pt idx="7">
                  <c:v>9370346.1799999997</c:v>
                </c:pt>
                <c:pt idx="8">
                  <c:v>9822217.9700000007</c:v>
                </c:pt>
                <c:pt idx="9">
                  <c:v>9849389.3992009684</c:v>
                </c:pt>
                <c:pt idx="10">
                  <c:v>9892801.2639951557</c:v>
                </c:pt>
                <c:pt idx="11">
                  <c:v>10353092.550000001</c:v>
                </c:pt>
                <c:pt idx="12">
                  <c:v>10272119.51</c:v>
                </c:pt>
                <c:pt idx="13">
                  <c:v>10207796.66</c:v>
                </c:pt>
                <c:pt idx="14">
                  <c:v>10078377.650000002</c:v>
                </c:pt>
                <c:pt idx="15">
                  <c:v>10555129.09</c:v>
                </c:pt>
                <c:pt idx="16">
                  <c:v>10036212.99</c:v>
                </c:pt>
                <c:pt idx="17">
                  <c:v>10307111.710000001</c:v>
                </c:pt>
                <c:pt idx="18">
                  <c:v>10240057.319999998</c:v>
                </c:pt>
                <c:pt idx="19">
                  <c:v>10210984.83</c:v>
                </c:pt>
                <c:pt idx="20">
                  <c:v>9952315.3200000003</c:v>
                </c:pt>
                <c:pt idx="21">
                  <c:v>10295957.129999999</c:v>
                </c:pt>
                <c:pt idx="22">
                  <c:v>10569600.780000003</c:v>
                </c:pt>
                <c:pt idx="23">
                  <c:v>10505012.82</c:v>
                </c:pt>
                <c:pt idx="24">
                  <c:v>10446554.689999999</c:v>
                </c:pt>
                <c:pt idx="25">
                  <c:v>10066667.800000001</c:v>
                </c:pt>
                <c:pt idx="26">
                  <c:v>9973900.9900000002</c:v>
                </c:pt>
                <c:pt idx="27">
                  <c:v>9971502.4999999981</c:v>
                </c:pt>
                <c:pt idx="28">
                  <c:v>9946529.1899999976</c:v>
                </c:pt>
                <c:pt idx="29">
                  <c:v>9895268.379999999</c:v>
                </c:pt>
                <c:pt idx="30">
                  <c:v>10033533.020000001</c:v>
                </c:pt>
                <c:pt idx="31">
                  <c:v>10050122.899999999</c:v>
                </c:pt>
                <c:pt idx="32">
                  <c:v>10231288.620000001</c:v>
                </c:pt>
                <c:pt idx="33">
                  <c:v>9999100.8600000013</c:v>
                </c:pt>
                <c:pt idx="34">
                  <c:v>10145735.790000001</c:v>
                </c:pt>
                <c:pt idx="35">
                  <c:v>9953784.2600000016</c:v>
                </c:pt>
                <c:pt idx="36">
                  <c:v>10146191.35</c:v>
                </c:pt>
                <c:pt idx="37">
                  <c:v>10260658.850000001</c:v>
                </c:pt>
                <c:pt idx="38">
                  <c:v>10248687.869999999</c:v>
                </c:pt>
                <c:pt idx="39">
                  <c:v>10206227.6</c:v>
                </c:pt>
                <c:pt idx="40">
                  <c:v>10063466.56362851</c:v>
                </c:pt>
                <c:pt idx="41">
                  <c:v>10074903.220857698</c:v>
                </c:pt>
                <c:pt idx="42">
                  <c:v>11318626.575009746</c:v>
                </c:pt>
                <c:pt idx="43">
                  <c:v>12182997.699999999</c:v>
                </c:pt>
                <c:pt idx="44">
                  <c:v>11726363.49</c:v>
                </c:pt>
                <c:pt idx="45">
                  <c:v>11698330.619999999</c:v>
                </c:pt>
                <c:pt idx="46">
                  <c:v>11434376.899999999</c:v>
                </c:pt>
                <c:pt idx="47">
                  <c:v>11468525.26</c:v>
                </c:pt>
                <c:pt idx="48">
                  <c:v>11413751.759999998</c:v>
                </c:pt>
                <c:pt idx="49">
                  <c:v>11251661.969999999</c:v>
                </c:pt>
                <c:pt idx="50">
                  <c:v>11457722.130000001</c:v>
                </c:pt>
                <c:pt idx="51">
                  <c:v>11380369.789999999</c:v>
                </c:pt>
                <c:pt idx="52">
                  <c:v>10931098.589999998</c:v>
                </c:pt>
                <c:pt idx="53">
                  <c:v>10973815.390000001</c:v>
                </c:pt>
                <c:pt idx="54">
                  <c:v>10966022.289999999</c:v>
                </c:pt>
                <c:pt idx="55">
                  <c:v>11169051.890000001</c:v>
                </c:pt>
                <c:pt idx="56">
                  <c:v>11223742</c:v>
                </c:pt>
                <c:pt idx="57">
                  <c:v>11065348.99</c:v>
                </c:pt>
                <c:pt idx="58">
                  <c:v>10443148.539999997</c:v>
                </c:pt>
                <c:pt idx="59">
                  <c:v>10555659.66</c:v>
                </c:pt>
                <c:pt idx="60">
                  <c:v>10093078.289999999</c:v>
                </c:pt>
                <c:pt idx="61">
                  <c:v>10467106.07</c:v>
                </c:pt>
                <c:pt idx="62">
                  <c:v>10602969.85</c:v>
                </c:pt>
                <c:pt idx="63">
                  <c:v>10388257.929999998</c:v>
                </c:pt>
                <c:pt idx="64">
                  <c:v>10069258.59</c:v>
                </c:pt>
                <c:pt idx="65">
                  <c:v>10131355.459999999</c:v>
                </c:pt>
                <c:pt idx="66">
                  <c:v>9938529.4900000002</c:v>
                </c:pt>
                <c:pt idx="67">
                  <c:v>10011793.57</c:v>
                </c:pt>
                <c:pt idx="68">
                  <c:v>9983336.5299999993</c:v>
                </c:pt>
                <c:pt idx="69">
                  <c:v>9979443.8200000003</c:v>
                </c:pt>
                <c:pt idx="70">
                  <c:v>10077977.899999999</c:v>
                </c:pt>
                <c:pt idx="71">
                  <c:v>10206549.649999999</c:v>
                </c:pt>
                <c:pt idx="72">
                  <c:v>10307260.009999998</c:v>
                </c:pt>
                <c:pt idx="73">
                  <c:v>10228728.810000002</c:v>
                </c:pt>
                <c:pt idx="74">
                  <c:v>9809388.7799999993</c:v>
                </c:pt>
                <c:pt idx="75">
                  <c:v>9945725.2199999988</c:v>
                </c:pt>
                <c:pt idx="76">
                  <c:v>9869970.4600000009</c:v>
                </c:pt>
                <c:pt idx="77">
                  <c:v>9914576.4399999976</c:v>
                </c:pt>
                <c:pt idx="78">
                  <c:v>10112955.379999999</c:v>
                </c:pt>
                <c:pt idx="79">
                  <c:v>10285334.199999999</c:v>
                </c:pt>
                <c:pt idx="80">
                  <c:v>9674010.4499999993</c:v>
                </c:pt>
                <c:pt idx="81">
                  <c:v>9552374.8499999996</c:v>
                </c:pt>
                <c:pt idx="82">
                  <c:v>9604751.0700000003</c:v>
                </c:pt>
                <c:pt idx="83">
                  <c:v>9686242.0100000016</c:v>
                </c:pt>
                <c:pt idx="84">
                  <c:v>9357798.3313319236</c:v>
                </c:pt>
                <c:pt idx="85">
                  <c:v>8937127.8110359404</c:v>
                </c:pt>
                <c:pt idx="86">
                  <c:v>8433954.1699999999</c:v>
                </c:pt>
                <c:pt idx="87">
                  <c:v>8679847.6400000006</c:v>
                </c:pt>
                <c:pt idx="88">
                  <c:v>8782117.4399999995</c:v>
                </c:pt>
                <c:pt idx="89">
                  <c:v>8779580.1499999985</c:v>
                </c:pt>
                <c:pt idx="90">
                  <c:v>9022978.379999999</c:v>
                </c:pt>
                <c:pt idx="91">
                  <c:v>8824538.7300000004</c:v>
                </c:pt>
                <c:pt idx="92">
                  <c:v>9174369.8699999992</c:v>
                </c:pt>
                <c:pt idx="93">
                  <c:v>9399582.4799999986</c:v>
                </c:pt>
                <c:pt idx="94">
                  <c:v>9435912.2699999977</c:v>
                </c:pt>
                <c:pt idx="95">
                  <c:v>9343928.7400000021</c:v>
                </c:pt>
                <c:pt idx="96">
                  <c:v>9429861.1600000001</c:v>
                </c:pt>
                <c:pt idx="97">
                  <c:v>9326322.3699999992</c:v>
                </c:pt>
                <c:pt idx="98">
                  <c:v>9066152.0600000005</c:v>
                </c:pt>
                <c:pt idx="99">
                  <c:v>8832268.540000001</c:v>
                </c:pt>
                <c:pt idx="100">
                  <c:v>8922723.3400000017</c:v>
                </c:pt>
                <c:pt idx="101">
                  <c:v>8851938.8900000006</c:v>
                </c:pt>
                <c:pt idx="102">
                  <c:v>8979320.708452655</c:v>
                </c:pt>
                <c:pt idx="103">
                  <c:v>8928727.8419399541</c:v>
                </c:pt>
                <c:pt idx="104">
                  <c:v>7906080.6800000006</c:v>
                </c:pt>
                <c:pt idx="105">
                  <c:v>8079365.3499999996</c:v>
                </c:pt>
                <c:pt idx="106">
                  <c:v>8113966.1102290088</c:v>
                </c:pt>
                <c:pt idx="107">
                  <c:v>7976574.681374046</c:v>
                </c:pt>
                <c:pt idx="108">
                  <c:v>7498421.4200000009</c:v>
                </c:pt>
                <c:pt idx="109">
                  <c:v>7723509.4500000002</c:v>
                </c:pt>
                <c:pt idx="110">
                  <c:v>7691842.9199999999</c:v>
                </c:pt>
                <c:pt idx="111">
                  <c:v>7749856.6600000001</c:v>
                </c:pt>
                <c:pt idx="112">
                  <c:v>7858911.5900000008</c:v>
                </c:pt>
                <c:pt idx="113">
                  <c:v>7633539.0500000007</c:v>
                </c:pt>
                <c:pt idx="114">
                  <c:v>7352741.4800000004</c:v>
                </c:pt>
                <c:pt idx="115">
                  <c:v>7532876.5000000009</c:v>
                </c:pt>
                <c:pt idx="116">
                  <c:v>7204672.5199999996</c:v>
                </c:pt>
                <c:pt idx="117">
                  <c:v>7413641.6500000004</c:v>
                </c:pt>
                <c:pt idx="118">
                  <c:v>7476885.29</c:v>
                </c:pt>
                <c:pt idx="119">
                  <c:v>7529256.5800000001</c:v>
                </c:pt>
                <c:pt idx="120">
                  <c:v>7281473.7199999997</c:v>
                </c:pt>
                <c:pt idx="121">
                  <c:v>7429513.9000000013</c:v>
                </c:pt>
                <c:pt idx="122">
                  <c:v>7510221.6100000003</c:v>
                </c:pt>
                <c:pt idx="123">
                  <c:v>7618630.1599999992</c:v>
                </c:pt>
                <c:pt idx="124">
                  <c:v>7467909.8200000003</c:v>
                </c:pt>
                <c:pt idx="125">
                  <c:v>7748040.7100000009</c:v>
                </c:pt>
                <c:pt idx="126">
                  <c:v>7331282.8800000008</c:v>
                </c:pt>
                <c:pt idx="127">
                  <c:v>7763499.6600000001</c:v>
                </c:pt>
                <c:pt idx="128">
                  <c:v>7435044.080000001</c:v>
                </c:pt>
                <c:pt idx="129">
                  <c:v>7526752.96</c:v>
                </c:pt>
                <c:pt idx="130">
                  <c:v>7498329.790000001</c:v>
                </c:pt>
                <c:pt idx="131">
                  <c:v>7782954.6900000004</c:v>
                </c:pt>
                <c:pt idx="132">
                  <c:v>7752698.4699999997</c:v>
                </c:pt>
                <c:pt idx="133">
                  <c:v>8075854.0500000017</c:v>
                </c:pt>
                <c:pt idx="134">
                  <c:v>7828142.2700000005</c:v>
                </c:pt>
                <c:pt idx="135">
                  <c:v>8147228.8300000001</c:v>
                </c:pt>
                <c:pt idx="136">
                  <c:v>8110527.1399999997</c:v>
                </c:pt>
                <c:pt idx="137">
                  <c:v>8223533.9400000004</c:v>
                </c:pt>
                <c:pt idx="138">
                  <c:v>8452420.4000000004</c:v>
                </c:pt>
                <c:pt idx="139">
                  <c:v>8502982.0500000026</c:v>
                </c:pt>
                <c:pt idx="140">
                  <c:v>8490172.5</c:v>
                </c:pt>
                <c:pt idx="141">
                  <c:v>7963928.3800000008</c:v>
                </c:pt>
                <c:pt idx="142">
                  <c:v>7974500.5200000005</c:v>
                </c:pt>
                <c:pt idx="143">
                  <c:v>7834945.7500000009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9-4687-89F4-45D23CE04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38328"/>
        <c:axId val="610538656"/>
      </c:area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3.9511111111111101E-3"/>
                <c:y val="3.3859490740740739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pl-PL">
                      <a:solidFill>
                        <a:sysClr val="windowText" lastClr="000000"/>
                      </a:solidFill>
                    </a:rPr>
                    <a:t>Miliony PLN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 i="0" u="none" strike="noStrike" baseline="0">
                <a:effectLst/>
              </a:rPr>
              <a:t>WYBRANY OKRES: </a:t>
            </a: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20lev - liczba CI (skorygowana)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OKRES!$L$7</c:f>
              <c:strCache>
                <c:ptCount val="1"/>
                <c:pt idx="0">
                  <c:v>Liczba CI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OKRES!liczba_CI</c:f>
              <c:numCache>
                <c:formatCode>#,##0</c:formatCode>
                <c:ptCount val="144"/>
                <c:pt idx="0">
                  <c:v>196500</c:v>
                </c:pt>
                <c:pt idx="1">
                  <c:v>196500</c:v>
                </c:pt>
                <c:pt idx="2">
                  <c:v>196500</c:v>
                </c:pt>
                <c:pt idx="3">
                  <c:v>196500</c:v>
                </c:pt>
                <c:pt idx="4">
                  <c:v>196500</c:v>
                </c:pt>
                <c:pt idx="5">
                  <c:v>196500</c:v>
                </c:pt>
                <c:pt idx="6">
                  <c:v>196500</c:v>
                </c:pt>
                <c:pt idx="7">
                  <c:v>196500</c:v>
                </c:pt>
                <c:pt idx="8">
                  <c:v>196500</c:v>
                </c:pt>
                <c:pt idx="9">
                  <c:v>196500</c:v>
                </c:pt>
                <c:pt idx="10">
                  <c:v>196500</c:v>
                </c:pt>
                <c:pt idx="11">
                  <c:v>206500</c:v>
                </c:pt>
                <c:pt idx="12">
                  <c:v>206500</c:v>
                </c:pt>
                <c:pt idx="13">
                  <c:v>206500</c:v>
                </c:pt>
                <c:pt idx="14">
                  <c:v>206500</c:v>
                </c:pt>
                <c:pt idx="15">
                  <c:v>206500</c:v>
                </c:pt>
                <c:pt idx="16">
                  <c:v>206500</c:v>
                </c:pt>
                <c:pt idx="17">
                  <c:v>206500</c:v>
                </c:pt>
                <c:pt idx="18">
                  <c:v>206500</c:v>
                </c:pt>
                <c:pt idx="19">
                  <c:v>206500</c:v>
                </c:pt>
                <c:pt idx="20">
                  <c:v>206500</c:v>
                </c:pt>
                <c:pt idx="21">
                  <c:v>206500</c:v>
                </c:pt>
                <c:pt idx="22">
                  <c:v>206500</c:v>
                </c:pt>
                <c:pt idx="23">
                  <c:v>206500</c:v>
                </c:pt>
                <c:pt idx="24">
                  <c:v>206500</c:v>
                </c:pt>
                <c:pt idx="25">
                  <c:v>206500</c:v>
                </c:pt>
                <c:pt idx="26">
                  <c:v>206500</c:v>
                </c:pt>
                <c:pt idx="27">
                  <c:v>206500</c:v>
                </c:pt>
                <c:pt idx="28">
                  <c:v>206500</c:v>
                </c:pt>
                <c:pt idx="29">
                  <c:v>206500</c:v>
                </c:pt>
                <c:pt idx="30">
                  <c:v>206500</c:v>
                </c:pt>
                <c:pt idx="31">
                  <c:v>206500</c:v>
                </c:pt>
                <c:pt idx="32">
                  <c:v>206500</c:v>
                </c:pt>
                <c:pt idx="33">
                  <c:v>206500</c:v>
                </c:pt>
                <c:pt idx="34">
                  <c:v>206500</c:v>
                </c:pt>
                <c:pt idx="35">
                  <c:v>206500</c:v>
                </c:pt>
                <c:pt idx="36">
                  <c:v>206500</c:v>
                </c:pt>
                <c:pt idx="37">
                  <c:v>206500</c:v>
                </c:pt>
                <c:pt idx="38">
                  <c:v>206500</c:v>
                </c:pt>
                <c:pt idx="39">
                  <c:v>206500</c:v>
                </c:pt>
                <c:pt idx="40">
                  <c:v>206500</c:v>
                </c:pt>
                <c:pt idx="41">
                  <c:v>206500</c:v>
                </c:pt>
                <c:pt idx="42">
                  <c:v>231500</c:v>
                </c:pt>
                <c:pt idx="43">
                  <c:v>256500</c:v>
                </c:pt>
                <c:pt idx="44">
                  <c:v>256500</c:v>
                </c:pt>
                <c:pt idx="45">
                  <c:v>256500</c:v>
                </c:pt>
                <c:pt idx="46">
                  <c:v>256500</c:v>
                </c:pt>
                <c:pt idx="47">
                  <c:v>256500</c:v>
                </c:pt>
                <c:pt idx="48">
                  <c:v>256500</c:v>
                </c:pt>
                <c:pt idx="49">
                  <c:v>256500</c:v>
                </c:pt>
                <c:pt idx="50">
                  <c:v>256500</c:v>
                </c:pt>
                <c:pt idx="51">
                  <c:v>256500</c:v>
                </c:pt>
                <c:pt idx="52">
                  <c:v>256500</c:v>
                </c:pt>
                <c:pt idx="53">
                  <c:v>256500</c:v>
                </c:pt>
                <c:pt idx="54">
                  <c:v>256500</c:v>
                </c:pt>
                <c:pt idx="55">
                  <c:v>256500</c:v>
                </c:pt>
                <c:pt idx="56">
                  <c:v>256500</c:v>
                </c:pt>
                <c:pt idx="57">
                  <c:v>256500</c:v>
                </c:pt>
                <c:pt idx="58">
                  <c:v>256500</c:v>
                </c:pt>
                <c:pt idx="59">
                  <c:v>256500</c:v>
                </c:pt>
                <c:pt idx="60">
                  <c:v>256500</c:v>
                </c:pt>
                <c:pt idx="61">
                  <c:v>256500</c:v>
                </c:pt>
                <c:pt idx="62">
                  <c:v>256500</c:v>
                </c:pt>
                <c:pt idx="63">
                  <c:v>256500</c:v>
                </c:pt>
                <c:pt idx="64">
                  <c:v>256500</c:v>
                </c:pt>
                <c:pt idx="65">
                  <c:v>256500</c:v>
                </c:pt>
                <c:pt idx="66">
                  <c:v>256500</c:v>
                </c:pt>
                <c:pt idx="67">
                  <c:v>256500</c:v>
                </c:pt>
                <c:pt idx="68">
                  <c:v>256500</c:v>
                </c:pt>
                <c:pt idx="69">
                  <c:v>256500</c:v>
                </c:pt>
                <c:pt idx="70">
                  <c:v>256500</c:v>
                </c:pt>
                <c:pt idx="71">
                  <c:v>256500</c:v>
                </c:pt>
                <c:pt idx="72">
                  <c:v>256500</c:v>
                </c:pt>
                <c:pt idx="73">
                  <c:v>256500</c:v>
                </c:pt>
                <c:pt idx="74">
                  <c:v>256500</c:v>
                </c:pt>
                <c:pt idx="75">
                  <c:v>256500</c:v>
                </c:pt>
                <c:pt idx="76">
                  <c:v>256500</c:v>
                </c:pt>
                <c:pt idx="77">
                  <c:v>256500</c:v>
                </c:pt>
                <c:pt idx="78">
                  <c:v>256500</c:v>
                </c:pt>
                <c:pt idx="79">
                  <c:v>256500</c:v>
                </c:pt>
                <c:pt idx="80">
                  <c:v>256500</c:v>
                </c:pt>
                <c:pt idx="81">
                  <c:v>256500</c:v>
                </c:pt>
                <c:pt idx="82">
                  <c:v>256500</c:v>
                </c:pt>
                <c:pt idx="83">
                  <c:v>256500</c:v>
                </c:pt>
                <c:pt idx="84">
                  <c:v>256500</c:v>
                </c:pt>
                <c:pt idx="85">
                  <c:v>256500</c:v>
                </c:pt>
                <c:pt idx="86">
                  <c:v>236500</c:v>
                </c:pt>
                <c:pt idx="87">
                  <c:v>236500</c:v>
                </c:pt>
                <c:pt idx="88">
                  <c:v>236500</c:v>
                </c:pt>
                <c:pt idx="89">
                  <c:v>236500</c:v>
                </c:pt>
                <c:pt idx="90">
                  <c:v>236500</c:v>
                </c:pt>
                <c:pt idx="91">
                  <c:v>236500</c:v>
                </c:pt>
                <c:pt idx="92">
                  <c:v>236500</c:v>
                </c:pt>
                <c:pt idx="93">
                  <c:v>236500</c:v>
                </c:pt>
                <c:pt idx="94">
                  <c:v>236500</c:v>
                </c:pt>
                <c:pt idx="95">
                  <c:v>236500</c:v>
                </c:pt>
                <c:pt idx="96">
                  <c:v>236500</c:v>
                </c:pt>
                <c:pt idx="97">
                  <c:v>236500</c:v>
                </c:pt>
                <c:pt idx="98">
                  <c:v>236500</c:v>
                </c:pt>
                <c:pt idx="99">
                  <c:v>236500</c:v>
                </c:pt>
                <c:pt idx="100">
                  <c:v>236500</c:v>
                </c:pt>
                <c:pt idx="101">
                  <c:v>236500</c:v>
                </c:pt>
                <c:pt idx="102">
                  <c:v>236500</c:v>
                </c:pt>
                <c:pt idx="103">
                  <c:v>236500</c:v>
                </c:pt>
                <c:pt idx="104">
                  <c:v>216500</c:v>
                </c:pt>
                <c:pt idx="105">
                  <c:v>216500</c:v>
                </c:pt>
                <c:pt idx="106">
                  <c:v>216500</c:v>
                </c:pt>
                <c:pt idx="107">
                  <c:v>216500</c:v>
                </c:pt>
                <c:pt idx="108">
                  <c:v>196500</c:v>
                </c:pt>
                <c:pt idx="109">
                  <c:v>196500</c:v>
                </c:pt>
                <c:pt idx="110">
                  <c:v>196500</c:v>
                </c:pt>
                <c:pt idx="111">
                  <c:v>196500</c:v>
                </c:pt>
                <c:pt idx="112">
                  <c:v>196500</c:v>
                </c:pt>
                <c:pt idx="113">
                  <c:v>196500</c:v>
                </c:pt>
                <c:pt idx="114">
                  <c:v>196500</c:v>
                </c:pt>
                <c:pt idx="115">
                  <c:v>196500</c:v>
                </c:pt>
                <c:pt idx="116">
                  <c:v>196500</c:v>
                </c:pt>
                <c:pt idx="117">
                  <c:v>196500</c:v>
                </c:pt>
                <c:pt idx="118">
                  <c:v>196500</c:v>
                </c:pt>
                <c:pt idx="119">
                  <c:v>196500</c:v>
                </c:pt>
                <c:pt idx="120">
                  <c:v>196500</c:v>
                </c:pt>
                <c:pt idx="121">
                  <c:v>196500</c:v>
                </c:pt>
                <c:pt idx="122">
                  <c:v>196500</c:v>
                </c:pt>
                <c:pt idx="123">
                  <c:v>196500</c:v>
                </c:pt>
                <c:pt idx="124">
                  <c:v>196500</c:v>
                </c:pt>
                <c:pt idx="125">
                  <c:v>196500</c:v>
                </c:pt>
                <c:pt idx="126">
                  <c:v>196500</c:v>
                </c:pt>
                <c:pt idx="127">
                  <c:v>196500</c:v>
                </c:pt>
                <c:pt idx="128">
                  <c:v>196500</c:v>
                </c:pt>
                <c:pt idx="129">
                  <c:v>196500</c:v>
                </c:pt>
                <c:pt idx="130">
                  <c:v>196500</c:v>
                </c:pt>
                <c:pt idx="131">
                  <c:v>196500</c:v>
                </c:pt>
                <c:pt idx="132">
                  <c:v>196500</c:v>
                </c:pt>
                <c:pt idx="133">
                  <c:v>196500</c:v>
                </c:pt>
                <c:pt idx="134">
                  <c:v>196500</c:v>
                </c:pt>
                <c:pt idx="135">
                  <c:v>196500</c:v>
                </c:pt>
                <c:pt idx="136">
                  <c:v>196500</c:v>
                </c:pt>
                <c:pt idx="137">
                  <c:v>196500</c:v>
                </c:pt>
                <c:pt idx="138">
                  <c:v>196500</c:v>
                </c:pt>
                <c:pt idx="139">
                  <c:v>196500</c:v>
                </c:pt>
                <c:pt idx="140">
                  <c:v>196500</c:v>
                </c:pt>
                <c:pt idx="141">
                  <c:v>196500</c:v>
                </c:pt>
                <c:pt idx="142">
                  <c:v>196500</c:v>
                </c:pt>
                <c:pt idx="143">
                  <c:v>196500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BB0-495D-A551-E73712B96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9511111111111101E-3"/>
                <c:y val="3.3859490740740739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9</xdr:row>
      <xdr:rowOff>0</xdr:rowOff>
    </xdr:from>
    <xdr:to>
      <xdr:col>33</xdr:col>
      <xdr:colOff>436800</xdr:colOff>
      <xdr:row>32</xdr:row>
      <xdr:rowOff>113760</xdr:rowOff>
    </xdr:to>
    <xdr:graphicFrame macro="">
      <xdr:nvGraphicFramePr>
        <xdr:cNvPr id="9" name="Wykres 1">
          <a:extLst>
            <a:ext uri="{FF2B5EF4-FFF2-40B4-BE49-F238E27FC236}">
              <a16:creationId xmlns:a16="http://schemas.microsoft.com/office/drawing/2014/main" id="{A0530FFF-80C4-477D-A7E6-D57952DEA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34</xdr:row>
      <xdr:rowOff>0</xdr:rowOff>
    </xdr:from>
    <xdr:to>
      <xdr:col>33</xdr:col>
      <xdr:colOff>436800</xdr:colOff>
      <xdr:row>57</xdr:row>
      <xdr:rowOff>113760</xdr:rowOff>
    </xdr:to>
    <xdr:graphicFrame macro="">
      <xdr:nvGraphicFramePr>
        <xdr:cNvPr id="10" name="Wykres 2">
          <a:extLst>
            <a:ext uri="{FF2B5EF4-FFF2-40B4-BE49-F238E27FC236}">
              <a16:creationId xmlns:a16="http://schemas.microsoft.com/office/drawing/2014/main" id="{208220B6-F262-41BB-861F-BFC6C6B58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59</xdr:row>
      <xdr:rowOff>0</xdr:rowOff>
    </xdr:from>
    <xdr:to>
      <xdr:col>33</xdr:col>
      <xdr:colOff>436800</xdr:colOff>
      <xdr:row>82</xdr:row>
      <xdr:rowOff>113760</xdr:rowOff>
    </xdr:to>
    <xdr:graphicFrame macro="">
      <xdr:nvGraphicFramePr>
        <xdr:cNvPr id="11" name="Wykres 3">
          <a:extLst>
            <a:ext uri="{FF2B5EF4-FFF2-40B4-BE49-F238E27FC236}">
              <a16:creationId xmlns:a16="http://schemas.microsoft.com/office/drawing/2014/main" id="{858BCC1F-19F5-42A9-9235-FE991E029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84</xdr:row>
      <xdr:rowOff>0</xdr:rowOff>
    </xdr:from>
    <xdr:to>
      <xdr:col>33</xdr:col>
      <xdr:colOff>436800</xdr:colOff>
      <xdr:row>107</xdr:row>
      <xdr:rowOff>113759</xdr:rowOff>
    </xdr:to>
    <xdr:graphicFrame macro="">
      <xdr:nvGraphicFramePr>
        <xdr:cNvPr id="12" name="Wykres 4">
          <a:extLst>
            <a:ext uri="{FF2B5EF4-FFF2-40B4-BE49-F238E27FC236}">
              <a16:creationId xmlns:a16="http://schemas.microsoft.com/office/drawing/2014/main" id="{1A8FF1F8-7EB3-4DAB-B19E-2799A1E09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109</xdr:row>
      <xdr:rowOff>0</xdr:rowOff>
    </xdr:from>
    <xdr:to>
      <xdr:col>33</xdr:col>
      <xdr:colOff>436800</xdr:colOff>
      <xdr:row>132</xdr:row>
      <xdr:rowOff>113761</xdr:rowOff>
    </xdr:to>
    <xdr:graphicFrame macro="">
      <xdr:nvGraphicFramePr>
        <xdr:cNvPr id="13" name="Wykres 5">
          <a:extLst>
            <a:ext uri="{FF2B5EF4-FFF2-40B4-BE49-F238E27FC236}">
              <a16:creationId xmlns:a16="http://schemas.microsoft.com/office/drawing/2014/main" id="{B85A4730-6433-4D02-B7CC-ACB70DB47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133</xdr:row>
      <xdr:rowOff>182879</xdr:rowOff>
    </xdr:from>
    <xdr:to>
      <xdr:col>33</xdr:col>
      <xdr:colOff>436800</xdr:colOff>
      <xdr:row>163</xdr:row>
      <xdr:rowOff>96479</xdr:rowOff>
    </xdr:to>
    <xdr:graphicFrame macro="">
      <xdr:nvGraphicFramePr>
        <xdr:cNvPr id="14" name="Wykres 6">
          <a:extLst>
            <a:ext uri="{FF2B5EF4-FFF2-40B4-BE49-F238E27FC236}">
              <a16:creationId xmlns:a16="http://schemas.microsoft.com/office/drawing/2014/main" id="{82591B5E-5AF8-48BE-ADC2-7DC95A285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0.02117</cdr:x>
      <cdr:y>0.62512</cdr:y>
    </cdr:from>
    <cdr:to>
      <cdr:x>0.05503</cdr:x>
      <cdr:y>0.90452</cdr:y>
    </cdr:to>
    <cdr:sp macro="" textlink="">
      <cdr:nvSpPr>
        <cdr:cNvPr id="2" name="Prostokąt 1">
          <a:extLst xmlns:a="http://schemas.openxmlformats.org/drawingml/2006/main">
            <a:ext uri="{FF2B5EF4-FFF2-40B4-BE49-F238E27FC236}">
              <a16:creationId xmlns:a16="http://schemas.microsoft.com/office/drawing/2014/main" id="{C4BE0917-F707-44A0-9DA8-8B46FF835A2E}"/>
            </a:ext>
          </a:extLst>
        </cdr:cNvPr>
        <cdr:cNvSpPr/>
      </cdr:nvSpPr>
      <cdr:spPr>
        <a:xfrm xmlns:a="http://schemas.openxmlformats.org/drawingml/2006/main">
          <a:off x="228600" y="3375661"/>
          <a:ext cx="365760" cy="15087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0.94968</cdr:x>
      <cdr:y>0.04469</cdr:y>
    </cdr:from>
    <cdr:to>
      <cdr:x>0.9906</cdr:x>
      <cdr:y>0.56303</cdr:y>
    </cdr:to>
    <cdr:sp macro="" textlink="">
      <cdr:nvSpPr>
        <cdr:cNvPr id="3" name="Prostokąt 2">
          <a:extLst xmlns:a="http://schemas.openxmlformats.org/drawingml/2006/main">
            <a:ext uri="{FF2B5EF4-FFF2-40B4-BE49-F238E27FC236}">
              <a16:creationId xmlns:a16="http://schemas.microsoft.com/office/drawing/2014/main" id="{39E5FB86-FE1B-4B24-B939-E2C1490D2440}"/>
            </a:ext>
          </a:extLst>
        </cdr:cNvPr>
        <cdr:cNvSpPr/>
      </cdr:nvSpPr>
      <cdr:spPr>
        <a:xfrm xmlns:a="http://schemas.openxmlformats.org/drawingml/2006/main">
          <a:off x="10256544" y="241325"/>
          <a:ext cx="441936" cy="27990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l-PL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0</xdr:rowOff>
    </xdr:from>
    <xdr:to>
      <xdr:col>34</xdr:col>
      <xdr:colOff>436800</xdr:colOff>
      <xdr:row>32</xdr:row>
      <xdr:rowOff>113760</xdr:rowOff>
    </xdr:to>
    <xdr:graphicFrame macro="">
      <xdr:nvGraphicFramePr>
        <xdr:cNvPr id="14" name="Wykres 1">
          <a:extLst>
            <a:ext uri="{FF2B5EF4-FFF2-40B4-BE49-F238E27FC236}">
              <a16:creationId xmlns:a16="http://schemas.microsoft.com/office/drawing/2014/main" id="{E84EA452-C665-427E-AF96-CE05DAE77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34</xdr:row>
      <xdr:rowOff>0</xdr:rowOff>
    </xdr:from>
    <xdr:to>
      <xdr:col>34</xdr:col>
      <xdr:colOff>436800</xdr:colOff>
      <xdr:row>57</xdr:row>
      <xdr:rowOff>113760</xdr:rowOff>
    </xdr:to>
    <xdr:graphicFrame macro="">
      <xdr:nvGraphicFramePr>
        <xdr:cNvPr id="15" name="Wykres 2">
          <a:extLst>
            <a:ext uri="{FF2B5EF4-FFF2-40B4-BE49-F238E27FC236}">
              <a16:creationId xmlns:a16="http://schemas.microsoft.com/office/drawing/2014/main" id="{F09AAAD7-2486-44BC-8C38-111CEE134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59</xdr:row>
      <xdr:rowOff>0</xdr:rowOff>
    </xdr:from>
    <xdr:to>
      <xdr:col>34</xdr:col>
      <xdr:colOff>436800</xdr:colOff>
      <xdr:row>82</xdr:row>
      <xdr:rowOff>113760</xdr:rowOff>
    </xdr:to>
    <xdr:graphicFrame macro="">
      <xdr:nvGraphicFramePr>
        <xdr:cNvPr id="16" name="Wykres 3">
          <a:extLst>
            <a:ext uri="{FF2B5EF4-FFF2-40B4-BE49-F238E27FC236}">
              <a16:creationId xmlns:a16="http://schemas.microsoft.com/office/drawing/2014/main" id="{FD977637-BDCF-4EA1-AF57-18E0148E2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84</xdr:row>
      <xdr:rowOff>0</xdr:rowOff>
    </xdr:from>
    <xdr:to>
      <xdr:col>34</xdr:col>
      <xdr:colOff>436800</xdr:colOff>
      <xdr:row>107</xdr:row>
      <xdr:rowOff>113759</xdr:rowOff>
    </xdr:to>
    <xdr:graphicFrame macro="">
      <xdr:nvGraphicFramePr>
        <xdr:cNvPr id="17" name="Wykres 4">
          <a:extLst>
            <a:ext uri="{FF2B5EF4-FFF2-40B4-BE49-F238E27FC236}">
              <a16:creationId xmlns:a16="http://schemas.microsoft.com/office/drawing/2014/main" id="{2F4D82DB-C5F7-4BEB-813B-C871A808C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109</xdr:row>
      <xdr:rowOff>0</xdr:rowOff>
    </xdr:from>
    <xdr:to>
      <xdr:col>34</xdr:col>
      <xdr:colOff>436800</xdr:colOff>
      <xdr:row>132</xdr:row>
      <xdr:rowOff>113761</xdr:rowOff>
    </xdr:to>
    <xdr:graphicFrame macro="">
      <xdr:nvGraphicFramePr>
        <xdr:cNvPr id="18" name="Wykres 5">
          <a:extLst>
            <a:ext uri="{FF2B5EF4-FFF2-40B4-BE49-F238E27FC236}">
              <a16:creationId xmlns:a16="http://schemas.microsoft.com/office/drawing/2014/main" id="{C82F7A8F-BDF4-4F57-B58E-6D3E852C6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133</xdr:row>
      <xdr:rowOff>182879</xdr:rowOff>
    </xdr:from>
    <xdr:to>
      <xdr:col>34</xdr:col>
      <xdr:colOff>436800</xdr:colOff>
      <xdr:row>163</xdr:row>
      <xdr:rowOff>96479</xdr:rowOff>
    </xdr:to>
    <xdr:graphicFrame macro="">
      <xdr:nvGraphicFramePr>
        <xdr:cNvPr id="19" name="Wykres 6">
          <a:extLst>
            <a:ext uri="{FF2B5EF4-FFF2-40B4-BE49-F238E27FC236}">
              <a16:creationId xmlns:a16="http://schemas.microsoft.com/office/drawing/2014/main" id="{1AD85EF4-08D5-46DF-8E49-E2581634FE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0.02117</cdr:x>
      <cdr:y>0.62512</cdr:y>
    </cdr:from>
    <cdr:to>
      <cdr:x>0.05503</cdr:x>
      <cdr:y>0.90452</cdr:y>
    </cdr:to>
    <cdr:sp macro="" textlink="">
      <cdr:nvSpPr>
        <cdr:cNvPr id="2" name="Prostokąt 1">
          <a:extLst xmlns:a="http://schemas.openxmlformats.org/drawingml/2006/main">
            <a:ext uri="{FF2B5EF4-FFF2-40B4-BE49-F238E27FC236}">
              <a16:creationId xmlns:a16="http://schemas.microsoft.com/office/drawing/2014/main" id="{C4BE0917-F707-44A0-9DA8-8B46FF835A2E}"/>
            </a:ext>
          </a:extLst>
        </cdr:cNvPr>
        <cdr:cNvSpPr/>
      </cdr:nvSpPr>
      <cdr:spPr>
        <a:xfrm xmlns:a="http://schemas.openxmlformats.org/drawingml/2006/main">
          <a:off x="228600" y="3375661"/>
          <a:ext cx="365760" cy="15087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0.94968</cdr:x>
      <cdr:y>0.04469</cdr:y>
    </cdr:from>
    <cdr:to>
      <cdr:x>0.9906</cdr:x>
      <cdr:y>0.56303</cdr:y>
    </cdr:to>
    <cdr:sp macro="" textlink="">
      <cdr:nvSpPr>
        <cdr:cNvPr id="3" name="Prostokąt 2">
          <a:extLst xmlns:a="http://schemas.openxmlformats.org/drawingml/2006/main">
            <a:ext uri="{FF2B5EF4-FFF2-40B4-BE49-F238E27FC236}">
              <a16:creationId xmlns:a16="http://schemas.microsoft.com/office/drawing/2014/main" id="{39E5FB86-FE1B-4B24-B939-E2C1490D2440}"/>
            </a:ext>
          </a:extLst>
        </cdr:cNvPr>
        <cdr:cNvSpPr/>
      </cdr:nvSpPr>
      <cdr:spPr>
        <a:xfrm xmlns:a="http://schemas.openxmlformats.org/drawingml/2006/main">
          <a:off x="10256544" y="241325"/>
          <a:ext cx="441936" cy="27990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l-PL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10</xdr:row>
      <xdr:rowOff>0</xdr:rowOff>
    </xdr:from>
    <xdr:to>
      <xdr:col>30</xdr:col>
      <xdr:colOff>436800</xdr:colOff>
      <xdr:row>33</xdr:row>
      <xdr:rowOff>113760</xdr:rowOff>
    </xdr:to>
    <xdr:graphicFrame macro="">
      <xdr:nvGraphicFramePr>
        <xdr:cNvPr id="9" name="Wykres 1">
          <a:extLst>
            <a:ext uri="{FF2B5EF4-FFF2-40B4-BE49-F238E27FC236}">
              <a16:creationId xmlns:a16="http://schemas.microsoft.com/office/drawing/2014/main" id="{FE6054E9-C3CE-4BA0-8A19-EEDF04101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35</xdr:row>
      <xdr:rowOff>0</xdr:rowOff>
    </xdr:from>
    <xdr:to>
      <xdr:col>30</xdr:col>
      <xdr:colOff>436800</xdr:colOff>
      <xdr:row>58</xdr:row>
      <xdr:rowOff>113760</xdr:rowOff>
    </xdr:to>
    <xdr:graphicFrame macro="">
      <xdr:nvGraphicFramePr>
        <xdr:cNvPr id="10" name="Wykres 2">
          <a:extLst>
            <a:ext uri="{FF2B5EF4-FFF2-40B4-BE49-F238E27FC236}">
              <a16:creationId xmlns:a16="http://schemas.microsoft.com/office/drawing/2014/main" id="{39790568-E1D1-4653-92E0-CC9300B1C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60</xdr:row>
      <xdr:rowOff>0</xdr:rowOff>
    </xdr:from>
    <xdr:to>
      <xdr:col>30</xdr:col>
      <xdr:colOff>436800</xdr:colOff>
      <xdr:row>83</xdr:row>
      <xdr:rowOff>113760</xdr:rowOff>
    </xdr:to>
    <xdr:graphicFrame macro="">
      <xdr:nvGraphicFramePr>
        <xdr:cNvPr id="11" name="Wykres 3">
          <a:extLst>
            <a:ext uri="{FF2B5EF4-FFF2-40B4-BE49-F238E27FC236}">
              <a16:creationId xmlns:a16="http://schemas.microsoft.com/office/drawing/2014/main" id="{A5F52E4D-2C8B-437B-B196-513296AF7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85</xdr:row>
      <xdr:rowOff>0</xdr:rowOff>
    </xdr:from>
    <xdr:to>
      <xdr:col>30</xdr:col>
      <xdr:colOff>436800</xdr:colOff>
      <xdr:row>108</xdr:row>
      <xdr:rowOff>113760</xdr:rowOff>
    </xdr:to>
    <xdr:graphicFrame macro="">
      <xdr:nvGraphicFramePr>
        <xdr:cNvPr id="12" name="Wykres 4">
          <a:extLst>
            <a:ext uri="{FF2B5EF4-FFF2-40B4-BE49-F238E27FC236}">
              <a16:creationId xmlns:a16="http://schemas.microsoft.com/office/drawing/2014/main" id="{AEEEB55C-4AAF-4CE9-BDCE-EF65D7623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110</xdr:row>
      <xdr:rowOff>0</xdr:rowOff>
    </xdr:from>
    <xdr:to>
      <xdr:col>30</xdr:col>
      <xdr:colOff>436800</xdr:colOff>
      <xdr:row>133</xdr:row>
      <xdr:rowOff>113760</xdr:rowOff>
    </xdr:to>
    <xdr:graphicFrame macro="">
      <xdr:nvGraphicFramePr>
        <xdr:cNvPr id="13" name="Wykres 5">
          <a:extLst>
            <a:ext uri="{FF2B5EF4-FFF2-40B4-BE49-F238E27FC236}">
              <a16:creationId xmlns:a16="http://schemas.microsoft.com/office/drawing/2014/main" id="{ED9BB863-F740-4D2E-8808-DF4A14213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135</xdr:row>
      <xdr:rowOff>0</xdr:rowOff>
    </xdr:from>
    <xdr:to>
      <xdr:col>30</xdr:col>
      <xdr:colOff>436800</xdr:colOff>
      <xdr:row>158</xdr:row>
      <xdr:rowOff>113760</xdr:rowOff>
    </xdr:to>
    <xdr:graphicFrame macro="">
      <xdr:nvGraphicFramePr>
        <xdr:cNvPr id="14" name="Wykres 6">
          <a:extLst>
            <a:ext uri="{FF2B5EF4-FFF2-40B4-BE49-F238E27FC236}">
              <a16:creationId xmlns:a16="http://schemas.microsoft.com/office/drawing/2014/main" id="{F3C0C255-EC44-4073-BBE9-66DE599A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10</xdr:row>
      <xdr:rowOff>0</xdr:rowOff>
    </xdr:from>
    <xdr:to>
      <xdr:col>32</xdr:col>
      <xdr:colOff>436800</xdr:colOff>
      <xdr:row>33</xdr:row>
      <xdr:rowOff>113760</xdr:rowOff>
    </xdr:to>
    <xdr:graphicFrame macro="">
      <xdr:nvGraphicFramePr>
        <xdr:cNvPr id="9" name="Wykres 1">
          <a:extLst>
            <a:ext uri="{FF2B5EF4-FFF2-40B4-BE49-F238E27FC236}">
              <a16:creationId xmlns:a16="http://schemas.microsoft.com/office/drawing/2014/main" id="{B2D5055B-0059-4801-A846-323A9032C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32</xdr:col>
      <xdr:colOff>436800</xdr:colOff>
      <xdr:row>58</xdr:row>
      <xdr:rowOff>113760</xdr:rowOff>
    </xdr:to>
    <xdr:graphicFrame macro="">
      <xdr:nvGraphicFramePr>
        <xdr:cNvPr id="10" name="Wykres 2">
          <a:extLst>
            <a:ext uri="{FF2B5EF4-FFF2-40B4-BE49-F238E27FC236}">
              <a16:creationId xmlns:a16="http://schemas.microsoft.com/office/drawing/2014/main" id="{C25CAEFC-504F-4AC3-810A-705F684D3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60</xdr:row>
      <xdr:rowOff>0</xdr:rowOff>
    </xdr:from>
    <xdr:to>
      <xdr:col>32</xdr:col>
      <xdr:colOff>436800</xdr:colOff>
      <xdr:row>83</xdr:row>
      <xdr:rowOff>113760</xdr:rowOff>
    </xdr:to>
    <xdr:graphicFrame macro="">
      <xdr:nvGraphicFramePr>
        <xdr:cNvPr id="11" name="Wykres 3">
          <a:extLst>
            <a:ext uri="{FF2B5EF4-FFF2-40B4-BE49-F238E27FC236}">
              <a16:creationId xmlns:a16="http://schemas.microsoft.com/office/drawing/2014/main" id="{9F7F4D8A-1B32-4EFF-AE5A-8A61D0762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85</xdr:row>
      <xdr:rowOff>0</xdr:rowOff>
    </xdr:from>
    <xdr:to>
      <xdr:col>32</xdr:col>
      <xdr:colOff>436800</xdr:colOff>
      <xdr:row>108</xdr:row>
      <xdr:rowOff>113760</xdr:rowOff>
    </xdr:to>
    <xdr:graphicFrame macro="">
      <xdr:nvGraphicFramePr>
        <xdr:cNvPr id="12" name="Wykres 4">
          <a:extLst>
            <a:ext uri="{FF2B5EF4-FFF2-40B4-BE49-F238E27FC236}">
              <a16:creationId xmlns:a16="http://schemas.microsoft.com/office/drawing/2014/main" id="{1CEABF3E-BCC2-414C-BE14-C7EB9E0C18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135</xdr:row>
      <xdr:rowOff>0</xdr:rowOff>
    </xdr:from>
    <xdr:to>
      <xdr:col>32</xdr:col>
      <xdr:colOff>436800</xdr:colOff>
      <xdr:row>158</xdr:row>
      <xdr:rowOff>113760</xdr:rowOff>
    </xdr:to>
    <xdr:graphicFrame macro="">
      <xdr:nvGraphicFramePr>
        <xdr:cNvPr id="13" name="Wykres 6">
          <a:extLst>
            <a:ext uri="{FF2B5EF4-FFF2-40B4-BE49-F238E27FC236}">
              <a16:creationId xmlns:a16="http://schemas.microsoft.com/office/drawing/2014/main" id="{8CBDE561-07DD-4F6B-B2BC-0DBB251D7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110</xdr:row>
      <xdr:rowOff>0</xdr:rowOff>
    </xdr:from>
    <xdr:to>
      <xdr:col>32</xdr:col>
      <xdr:colOff>436800</xdr:colOff>
      <xdr:row>133</xdr:row>
      <xdr:rowOff>113760</xdr:rowOff>
    </xdr:to>
    <xdr:graphicFrame macro="">
      <xdr:nvGraphicFramePr>
        <xdr:cNvPr id="14" name="Wykres 5">
          <a:extLst>
            <a:ext uri="{FF2B5EF4-FFF2-40B4-BE49-F238E27FC236}">
              <a16:creationId xmlns:a16="http://schemas.microsoft.com/office/drawing/2014/main" id="{E9F37843-7050-46C3-B3B1-AC5D0B685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B4FD-A666-472A-B48D-1A056733126F}">
  <sheetPr codeName="Arkusz4"/>
  <dimension ref="B2:C11"/>
  <sheetViews>
    <sheetView showGridLines="0" workbookViewId="0"/>
  </sheetViews>
  <sheetFormatPr defaultRowHeight="14.4" x14ac:dyDescent="0.3"/>
  <cols>
    <col min="1" max="1" width="2.6640625" customWidth="1"/>
    <col min="2" max="2" width="22.21875" customWidth="1"/>
    <col min="3" max="3" width="111.109375" customWidth="1"/>
  </cols>
  <sheetData>
    <row r="2" spans="2:3" x14ac:dyDescent="0.3">
      <c r="B2" s="80" t="s">
        <v>49</v>
      </c>
    </row>
    <row r="3" spans="2:3" x14ac:dyDescent="0.3">
      <c r="B3" s="81" t="s">
        <v>50</v>
      </c>
      <c r="C3" s="82" t="s">
        <v>51</v>
      </c>
    </row>
    <row r="4" spans="2:3" ht="28.8" x14ac:dyDescent="0.3">
      <c r="B4" s="83" t="s">
        <v>52</v>
      </c>
      <c r="C4" s="84" t="s">
        <v>53</v>
      </c>
    </row>
    <row r="5" spans="2:3" x14ac:dyDescent="0.3">
      <c r="B5" s="83" t="s">
        <v>11</v>
      </c>
      <c r="C5" s="84" t="s">
        <v>54</v>
      </c>
    </row>
    <row r="6" spans="2:3" x14ac:dyDescent="0.3">
      <c r="B6" s="83" t="s">
        <v>55</v>
      </c>
      <c r="C6" s="84" t="s">
        <v>56</v>
      </c>
    </row>
    <row r="7" spans="2:3" ht="28.8" x14ac:dyDescent="0.3">
      <c r="B7" s="83" t="s">
        <v>10</v>
      </c>
      <c r="C7" s="84" t="s">
        <v>57</v>
      </c>
    </row>
    <row r="8" spans="2:3" x14ac:dyDescent="0.3">
      <c r="B8" s="83" t="s">
        <v>9</v>
      </c>
      <c r="C8" s="84" t="s">
        <v>58</v>
      </c>
    </row>
    <row r="9" spans="2:3" ht="28.8" x14ac:dyDescent="0.3">
      <c r="B9" s="83" t="s">
        <v>59</v>
      </c>
      <c r="C9" s="84" t="s">
        <v>60</v>
      </c>
    </row>
    <row r="10" spans="2:3" ht="28.8" x14ac:dyDescent="0.3">
      <c r="B10" s="83" t="s">
        <v>61</v>
      </c>
      <c r="C10" s="84" t="s">
        <v>62</v>
      </c>
    </row>
    <row r="11" spans="2:3" ht="43.2" x14ac:dyDescent="0.3">
      <c r="B11" s="85" t="s">
        <v>63</v>
      </c>
      <c r="C11" s="86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D12AF-BEE6-48BE-9658-06D543B7102F}">
  <sheetPr codeName="Arkusz1"/>
  <dimension ref="B2:O368"/>
  <sheetViews>
    <sheetView showGridLines="0" tabSelected="1" zoomScaleNormal="100" workbookViewId="0"/>
  </sheetViews>
  <sheetFormatPr defaultRowHeight="14.4" x14ac:dyDescent="0.3"/>
  <cols>
    <col min="1" max="1" width="2.6640625" style="1" customWidth="1"/>
    <col min="2" max="2" width="13.33203125" style="1" customWidth="1"/>
    <col min="3" max="15" width="13.44140625" style="1" customWidth="1"/>
    <col min="16" max="17" width="8.88671875" style="1" customWidth="1"/>
    <col min="18" max="62" width="8.88671875" style="1"/>
    <col min="63" max="63" width="8.88671875" style="1" customWidth="1"/>
    <col min="64" max="16384" width="8.88671875" style="1"/>
  </cols>
  <sheetData>
    <row r="2" spans="2:15" ht="15.6" x14ac:dyDescent="0.3">
      <c r="B2" s="30" t="s">
        <v>20</v>
      </c>
      <c r="C2" s="31" t="s">
        <v>65</v>
      </c>
      <c r="D2" s="30"/>
    </row>
    <row r="3" spans="2:15" x14ac:dyDescent="0.3">
      <c r="B3" s="1" t="s">
        <v>19</v>
      </c>
      <c r="C3" s="79" t="s">
        <v>47</v>
      </c>
    </row>
    <row r="4" spans="2:15" x14ac:dyDescent="0.3">
      <c r="B4" s="29" t="s">
        <v>18</v>
      </c>
      <c r="C4" s="29" t="s">
        <v>17</v>
      </c>
    </row>
    <row r="5" spans="2:15" ht="9" customHeight="1" x14ac:dyDescent="0.3"/>
    <row r="6" spans="2:15" x14ac:dyDescent="0.3">
      <c r="B6" s="28"/>
      <c r="C6" s="99" t="s">
        <v>16</v>
      </c>
      <c r="D6" s="95"/>
      <c r="E6" s="95"/>
      <c r="F6" s="95"/>
      <c r="G6" s="99" t="s">
        <v>15</v>
      </c>
      <c r="H6" s="95"/>
      <c r="I6" s="100"/>
      <c r="J6" s="99" t="s">
        <v>14</v>
      </c>
      <c r="K6" s="101"/>
      <c r="L6" s="102"/>
      <c r="M6" s="99" t="s">
        <v>13</v>
      </c>
      <c r="N6" s="95"/>
      <c r="O6" s="100"/>
    </row>
    <row r="7" spans="2:15" ht="13.2" customHeight="1" x14ac:dyDescent="0.3">
      <c r="B7" s="27" t="s">
        <v>12</v>
      </c>
      <c r="C7" s="26" t="s">
        <v>48</v>
      </c>
      <c r="D7" s="101" t="s">
        <v>47</v>
      </c>
      <c r="E7" s="101"/>
      <c r="F7" s="101"/>
      <c r="G7" s="99" t="s">
        <v>11</v>
      </c>
      <c r="H7" s="95" t="s">
        <v>8</v>
      </c>
      <c r="I7" s="100" t="s">
        <v>10</v>
      </c>
      <c r="J7" s="99" t="s">
        <v>9</v>
      </c>
      <c r="K7" s="95" t="s">
        <v>8</v>
      </c>
      <c r="L7" s="97" t="s">
        <v>7</v>
      </c>
      <c r="M7" s="99" t="s">
        <v>6</v>
      </c>
      <c r="N7" s="95" t="s">
        <v>5</v>
      </c>
      <c r="O7" s="97" t="s">
        <v>4</v>
      </c>
    </row>
    <row r="8" spans="2:15" ht="15" thickBot="1" x14ac:dyDescent="0.35">
      <c r="B8" s="25"/>
      <c r="C8" s="24" t="s">
        <v>3</v>
      </c>
      <c r="D8" s="23" t="s">
        <v>2</v>
      </c>
      <c r="E8" s="23" t="s">
        <v>1</v>
      </c>
      <c r="F8" s="23" t="s">
        <v>0</v>
      </c>
      <c r="G8" s="103"/>
      <c r="H8" s="96"/>
      <c r="I8" s="104"/>
      <c r="J8" s="103"/>
      <c r="K8" s="96"/>
      <c r="L8" s="98"/>
      <c r="M8" s="103"/>
      <c r="N8" s="96"/>
      <c r="O8" s="98"/>
    </row>
    <row r="9" spans="2:15" x14ac:dyDescent="0.3">
      <c r="B9" s="21"/>
      <c r="C9" s="20"/>
      <c r="D9" s="22"/>
      <c r="E9" s="16"/>
      <c r="F9" s="16"/>
      <c r="G9" s="17"/>
      <c r="H9" s="16"/>
      <c r="I9" s="18"/>
      <c r="J9" s="17"/>
      <c r="K9" s="16"/>
      <c r="L9" s="15"/>
      <c r="M9" s="14"/>
      <c r="N9" s="13"/>
      <c r="O9" s="12"/>
    </row>
    <row r="10" spans="2:15" x14ac:dyDescent="0.3">
      <c r="B10" s="21">
        <v>44405</v>
      </c>
      <c r="C10" s="20">
        <v>537.23</v>
      </c>
      <c r="D10" s="22">
        <v>49.44</v>
      </c>
      <c r="E10" s="16">
        <v>63.290699999999994</v>
      </c>
      <c r="F10" s="16">
        <v>9</v>
      </c>
      <c r="G10" s="17">
        <v>9712715.6199999973</v>
      </c>
      <c r="H10" s="16">
        <v>196500</v>
      </c>
      <c r="I10" s="18">
        <f t="shared" ref="I10:I61" si="0">G10/H10</f>
        <v>49.4285782188295</v>
      </c>
      <c r="J10" s="17">
        <v>9712715.6199999973</v>
      </c>
      <c r="K10" s="16">
        <f t="shared" ref="K10:K61" si="1">H10+ROUND((J10-G10)/I10,0)</f>
        <v>196500</v>
      </c>
      <c r="L10" s="15">
        <f t="shared" ref="L10:L61" si="2">K10-K11</f>
        <v>0</v>
      </c>
      <c r="M10" s="14">
        <v>1.9967383972475461</v>
      </c>
      <c r="N10" s="13">
        <v>0.66648221499148574</v>
      </c>
      <c r="O10" s="12">
        <v>1.3302561822560603</v>
      </c>
    </row>
    <row r="11" spans="2:15" x14ac:dyDescent="0.3">
      <c r="B11" s="21">
        <v>44404</v>
      </c>
      <c r="C11" s="20">
        <v>527.20000000000005</v>
      </c>
      <c r="D11" s="22">
        <v>48.45</v>
      </c>
      <c r="E11" s="16">
        <v>75.425269999999998</v>
      </c>
      <c r="F11" s="16">
        <v>14</v>
      </c>
      <c r="G11" s="17">
        <v>9566492.870000001</v>
      </c>
      <c r="H11" s="16">
        <v>196500</v>
      </c>
      <c r="I11" s="18">
        <f t="shared" si="0"/>
        <v>48.684442086514004</v>
      </c>
      <c r="J11" s="17">
        <v>9566492.870000001</v>
      </c>
      <c r="K11" s="16">
        <f t="shared" si="1"/>
        <v>196500</v>
      </c>
      <c r="L11" s="15">
        <f t="shared" si="2"/>
        <v>0</v>
      </c>
      <c r="M11" s="14">
        <v>1.9933222455848649</v>
      </c>
      <c r="N11" s="13">
        <v>0.67029821034090198</v>
      </c>
      <c r="O11" s="12">
        <v>1.3230240352439628</v>
      </c>
    </row>
    <row r="12" spans="2:15" x14ac:dyDescent="0.3">
      <c r="B12" s="21">
        <v>44403</v>
      </c>
      <c r="C12" s="20">
        <v>534.87</v>
      </c>
      <c r="D12" s="22">
        <v>49.37</v>
      </c>
      <c r="E12" s="16">
        <v>49.643889999999999</v>
      </c>
      <c r="F12" s="16">
        <v>12</v>
      </c>
      <c r="G12" s="17">
        <v>9695310.1999999993</v>
      </c>
      <c r="H12" s="16">
        <v>196500</v>
      </c>
      <c r="I12" s="18">
        <f t="shared" si="0"/>
        <v>49.340001017811701</v>
      </c>
      <c r="J12" s="17">
        <v>9695310.1999999993</v>
      </c>
      <c r="K12" s="16">
        <f t="shared" si="1"/>
        <v>196500</v>
      </c>
      <c r="L12" s="15">
        <f t="shared" si="2"/>
        <v>0</v>
      </c>
      <c r="M12" s="14">
        <v>2.0027812921344177</v>
      </c>
      <c r="N12" s="13">
        <v>0.66615979857972984</v>
      </c>
      <c r="O12" s="12">
        <v>1.3366214935546881</v>
      </c>
    </row>
    <row r="13" spans="2:15" x14ac:dyDescent="0.3">
      <c r="B13" s="21">
        <v>44400</v>
      </c>
      <c r="C13" s="20">
        <v>535.72</v>
      </c>
      <c r="D13" s="22">
        <v>49.5</v>
      </c>
      <c r="E13" s="16">
        <v>28.72128</v>
      </c>
      <c r="F13" s="16">
        <v>5</v>
      </c>
      <c r="G13" s="17">
        <v>9726386.9000000004</v>
      </c>
      <c r="H13" s="16">
        <v>196500</v>
      </c>
      <c r="I13" s="18">
        <f t="shared" si="0"/>
        <v>49.498152162849877</v>
      </c>
      <c r="J13" s="17">
        <v>9726386.9000000004</v>
      </c>
      <c r="K13" s="16">
        <f t="shared" si="1"/>
        <v>196500</v>
      </c>
      <c r="L13" s="15">
        <f t="shared" si="2"/>
        <v>0</v>
      </c>
      <c r="M13" s="14">
        <v>1.9993291033898721</v>
      </c>
      <c r="N13" s="13">
        <v>0.6645765243000975</v>
      </c>
      <c r="O13" s="12">
        <v>1.3347525790897747</v>
      </c>
    </row>
    <row r="14" spans="2:15" x14ac:dyDescent="0.3">
      <c r="B14" s="21">
        <v>44399</v>
      </c>
      <c r="C14" s="20">
        <v>529.76</v>
      </c>
      <c r="D14" s="22">
        <v>49.1</v>
      </c>
      <c r="E14" s="16">
        <v>66.295570000000012</v>
      </c>
      <c r="F14" s="16">
        <v>15</v>
      </c>
      <c r="G14" s="17">
        <v>9632870.3300000001</v>
      </c>
      <c r="H14" s="16">
        <v>196500</v>
      </c>
      <c r="I14" s="18">
        <f t="shared" si="0"/>
        <v>49.022240865139949</v>
      </c>
      <c r="J14" s="17">
        <v>9632870.3300000001</v>
      </c>
      <c r="K14" s="16">
        <f t="shared" si="1"/>
        <v>196500</v>
      </c>
      <c r="L14" s="15">
        <f t="shared" si="2"/>
        <v>0</v>
      </c>
      <c r="M14" s="14">
        <v>1.9997145959713132</v>
      </c>
      <c r="N14" s="13">
        <v>0.66725609084369353</v>
      </c>
      <c r="O14" s="12">
        <v>1.3324585051276197</v>
      </c>
    </row>
    <row r="15" spans="2:15" x14ac:dyDescent="0.3">
      <c r="B15" s="21">
        <v>44398</v>
      </c>
      <c r="C15" s="20">
        <v>535.54999999999995</v>
      </c>
      <c r="D15" s="22">
        <v>49.68</v>
      </c>
      <c r="E15" s="16">
        <v>432.56279999999998</v>
      </c>
      <c r="F15" s="16">
        <v>45</v>
      </c>
      <c r="G15" s="17">
        <v>9750330.8600000013</v>
      </c>
      <c r="H15" s="16">
        <v>196500</v>
      </c>
      <c r="I15" s="18">
        <f t="shared" si="0"/>
        <v>49.620004376590337</v>
      </c>
      <c r="J15" s="17">
        <v>9750330.8600000013</v>
      </c>
      <c r="K15" s="16">
        <f t="shared" si="1"/>
        <v>196500</v>
      </c>
      <c r="L15" s="15">
        <f t="shared" si="2"/>
        <v>0</v>
      </c>
      <c r="M15" s="14">
        <v>2.0012041540096002</v>
      </c>
      <c r="N15" s="13">
        <v>0.66276547050424905</v>
      </c>
      <c r="O15" s="12">
        <v>1.3384386835053512</v>
      </c>
    </row>
    <row r="16" spans="2:15" x14ac:dyDescent="0.3">
      <c r="B16" s="21">
        <v>44397</v>
      </c>
      <c r="C16" s="20">
        <v>525.76</v>
      </c>
      <c r="D16" s="22">
        <v>48.23</v>
      </c>
      <c r="E16" s="16">
        <v>164.31779999999998</v>
      </c>
      <c r="F16" s="16">
        <v>31</v>
      </c>
      <c r="G16" s="17">
        <v>9481873.3800000008</v>
      </c>
      <c r="H16" s="16">
        <v>196500</v>
      </c>
      <c r="I16" s="18">
        <f t="shared" si="0"/>
        <v>48.253808549618327</v>
      </c>
      <c r="J16" s="17">
        <v>9481873.3800000008</v>
      </c>
      <c r="K16" s="16">
        <f t="shared" si="1"/>
        <v>196500</v>
      </c>
      <c r="L16" s="15">
        <f t="shared" si="2"/>
        <v>0</v>
      </c>
      <c r="M16" s="14">
        <v>1.9993943770634912</v>
      </c>
      <c r="N16" s="13">
        <v>0.67524676436883613</v>
      </c>
      <c r="O16" s="12">
        <v>1.324147612694655</v>
      </c>
    </row>
    <row r="17" spans="2:15" x14ac:dyDescent="0.3">
      <c r="B17" s="21">
        <v>44396</v>
      </c>
      <c r="C17" s="20">
        <v>518.51</v>
      </c>
      <c r="D17" s="22">
        <v>47.75</v>
      </c>
      <c r="E17" s="16">
        <v>481.64699999999999</v>
      </c>
      <c r="F17" s="16">
        <v>101</v>
      </c>
      <c r="G17" s="17">
        <v>9370346.1799999997</v>
      </c>
      <c r="H17" s="16">
        <v>196500</v>
      </c>
      <c r="I17" s="18">
        <f t="shared" si="0"/>
        <v>47.686240101781166</v>
      </c>
      <c r="J17" s="17">
        <v>9370346.1799999997</v>
      </c>
      <c r="K17" s="16">
        <f t="shared" si="1"/>
        <v>196500</v>
      </c>
      <c r="L17" s="15">
        <f t="shared" si="2"/>
        <v>0</v>
      </c>
      <c r="M17" s="14">
        <v>1.9971484948915732</v>
      </c>
      <c r="N17" s="13">
        <v>0.67854406313940474</v>
      </c>
      <c r="O17" s="12">
        <v>1.3186044317521683</v>
      </c>
    </row>
    <row r="18" spans="2:15" x14ac:dyDescent="0.3">
      <c r="B18" s="21">
        <v>44393</v>
      </c>
      <c r="C18" s="20">
        <v>543.66999999999996</v>
      </c>
      <c r="D18" s="22">
        <v>50.44</v>
      </c>
      <c r="E18" s="16">
        <v>116.2338</v>
      </c>
      <c r="F18" s="16">
        <v>9</v>
      </c>
      <c r="G18" s="17">
        <v>9822217.9700000007</v>
      </c>
      <c r="H18" s="16">
        <v>196500</v>
      </c>
      <c r="I18" s="18">
        <f t="shared" si="0"/>
        <v>49.985842086513998</v>
      </c>
      <c r="J18" s="17">
        <v>9822217.9700000007</v>
      </c>
      <c r="K18" s="16">
        <f t="shared" si="1"/>
        <v>196500</v>
      </c>
      <c r="L18" s="15">
        <f t="shared" si="2"/>
        <v>0</v>
      </c>
      <c r="M18" s="14">
        <v>1.9954740762080643</v>
      </c>
      <c r="N18" s="13">
        <v>0.66265494716973783</v>
      </c>
      <c r="O18" s="12">
        <v>1.3328191290383264</v>
      </c>
    </row>
    <row r="19" spans="2:15" x14ac:dyDescent="0.3">
      <c r="B19" s="21">
        <v>44392</v>
      </c>
      <c r="C19" s="20">
        <v>544.82000000000005</v>
      </c>
      <c r="D19" s="22">
        <v>50.56</v>
      </c>
      <c r="E19" s="16">
        <v>1.5167999999999999</v>
      </c>
      <c r="F19" s="16">
        <v>1</v>
      </c>
      <c r="G19" s="17">
        <v>10350630.59</v>
      </c>
      <c r="H19" s="16">
        <v>206500</v>
      </c>
      <c r="I19" s="18">
        <f t="shared" si="0"/>
        <v>50.124119079903146</v>
      </c>
      <c r="J19" s="17">
        <v>9849389.3992009684</v>
      </c>
      <c r="K19" s="16">
        <f t="shared" si="1"/>
        <v>196500</v>
      </c>
      <c r="L19" s="15">
        <f t="shared" si="2"/>
        <v>0</v>
      </c>
      <c r="M19" s="14">
        <v>2.0027470608076738</v>
      </c>
      <c r="N19" s="13">
        <v>0.66153701573912682</v>
      </c>
      <c r="O19" s="12">
        <v>1.3412100450685469</v>
      </c>
    </row>
    <row r="20" spans="2:15" x14ac:dyDescent="0.3">
      <c r="B20" s="21">
        <v>44391</v>
      </c>
      <c r="C20" s="20">
        <v>548.73</v>
      </c>
      <c r="D20" s="22">
        <v>50.3</v>
      </c>
      <c r="E20" s="16">
        <v>127.9452</v>
      </c>
      <c r="F20" s="16">
        <v>11</v>
      </c>
      <c r="G20" s="17">
        <v>10396251.709999999</v>
      </c>
      <c r="H20" s="16">
        <v>206500</v>
      </c>
      <c r="I20" s="18">
        <f t="shared" si="0"/>
        <v>50.345044600484258</v>
      </c>
      <c r="J20" s="17">
        <v>9892801.2639951557</v>
      </c>
      <c r="K20" s="16">
        <f t="shared" si="1"/>
        <v>196500</v>
      </c>
      <c r="L20" s="15">
        <f t="shared" si="2"/>
        <v>-10000</v>
      </c>
      <c r="M20" s="14">
        <v>1.9981204284313296</v>
      </c>
      <c r="N20" s="13">
        <v>0.66100673868780169</v>
      </c>
      <c r="O20" s="12">
        <v>1.3371136897435281</v>
      </c>
    </row>
    <row r="21" spans="2:15" x14ac:dyDescent="0.3">
      <c r="B21" s="21">
        <v>44390</v>
      </c>
      <c r="C21" s="20">
        <v>546.65</v>
      </c>
      <c r="D21" s="22">
        <v>50.2</v>
      </c>
      <c r="E21" s="16">
        <v>85.407130000000009</v>
      </c>
      <c r="F21" s="16">
        <v>19</v>
      </c>
      <c r="G21" s="17">
        <v>10353092.550000001</v>
      </c>
      <c r="H21" s="16">
        <v>206500</v>
      </c>
      <c r="I21" s="18">
        <f t="shared" si="0"/>
        <v>50.136041404358359</v>
      </c>
      <c r="J21" s="17">
        <v>10353092.550000001</v>
      </c>
      <c r="K21" s="16">
        <f t="shared" si="1"/>
        <v>206500</v>
      </c>
      <c r="L21" s="15">
        <f t="shared" si="2"/>
        <v>0</v>
      </c>
      <c r="M21" s="14">
        <v>2.0046363711874671</v>
      </c>
      <c r="N21" s="13">
        <v>0.63042669120155792</v>
      </c>
      <c r="O21" s="12">
        <v>1.3742096799859091</v>
      </c>
    </row>
    <row r="22" spans="2:15" x14ac:dyDescent="0.3">
      <c r="B22" s="21">
        <v>44389</v>
      </c>
      <c r="C22" s="20">
        <v>542.42999999999995</v>
      </c>
      <c r="D22" s="22">
        <v>49.76</v>
      </c>
      <c r="E22" s="16">
        <v>81.640259999999998</v>
      </c>
      <c r="F22" s="16">
        <v>16</v>
      </c>
      <c r="G22" s="17">
        <v>10272119.51</v>
      </c>
      <c r="H22" s="16">
        <v>206500</v>
      </c>
      <c r="I22" s="18">
        <f t="shared" si="0"/>
        <v>49.743920145278452</v>
      </c>
      <c r="J22" s="17">
        <v>10272119.51</v>
      </c>
      <c r="K22" s="16">
        <f t="shared" si="1"/>
        <v>206500</v>
      </c>
      <c r="L22" s="15">
        <f t="shared" si="2"/>
        <v>0</v>
      </c>
      <c r="M22" s="14">
        <v>1.9950477386920511</v>
      </c>
      <c r="N22" s="13">
        <v>0.63292962992405843</v>
      </c>
      <c r="O22" s="12">
        <v>1.3621181087679928</v>
      </c>
    </row>
    <row r="23" spans="2:15" x14ac:dyDescent="0.3">
      <c r="B23" s="21">
        <v>44386</v>
      </c>
      <c r="C23" s="20">
        <v>540.66</v>
      </c>
      <c r="D23" s="22">
        <v>49.5</v>
      </c>
      <c r="E23" s="16">
        <v>558.70090000000005</v>
      </c>
      <c r="F23" s="16">
        <v>24</v>
      </c>
      <c r="G23" s="17">
        <v>10207796.66</v>
      </c>
      <c r="H23" s="16">
        <v>206500</v>
      </c>
      <c r="I23" s="18">
        <f t="shared" si="0"/>
        <v>49.432429346246977</v>
      </c>
      <c r="J23" s="17">
        <v>10207796.66</v>
      </c>
      <c r="K23" s="16">
        <f t="shared" si="1"/>
        <v>206500</v>
      </c>
      <c r="L23" s="15">
        <f t="shared" si="2"/>
        <v>0</v>
      </c>
      <c r="M23" s="14">
        <v>2.0010689770146732</v>
      </c>
      <c r="N23" s="13">
        <v>0.63590463605492697</v>
      </c>
      <c r="O23" s="12">
        <v>1.3651643409597463</v>
      </c>
    </row>
    <row r="24" spans="2:15" x14ac:dyDescent="0.3">
      <c r="B24" s="21">
        <v>44385</v>
      </c>
      <c r="C24" s="20">
        <v>532.47</v>
      </c>
      <c r="D24" s="22">
        <v>49.3</v>
      </c>
      <c r="E24" s="16">
        <v>366.31079999999997</v>
      </c>
      <c r="F24" s="16">
        <v>53</v>
      </c>
      <c r="G24" s="17">
        <v>10078377.650000002</v>
      </c>
      <c r="H24" s="16">
        <v>206500</v>
      </c>
      <c r="I24" s="18">
        <f t="shared" si="0"/>
        <v>48.805702905569021</v>
      </c>
      <c r="J24" s="17">
        <v>10078377.650000002</v>
      </c>
      <c r="K24" s="16">
        <f t="shared" si="1"/>
        <v>206500</v>
      </c>
      <c r="L24" s="15">
        <f t="shared" si="2"/>
        <v>0</v>
      </c>
      <c r="M24" s="14">
        <v>2.0006278669265773</v>
      </c>
      <c r="N24" s="13">
        <v>0.63916667976814678</v>
      </c>
      <c r="O24" s="12">
        <v>1.3614611871584308</v>
      </c>
    </row>
    <row r="25" spans="2:15" x14ac:dyDescent="0.3">
      <c r="B25" s="21">
        <v>44384</v>
      </c>
      <c r="C25" s="20">
        <v>557.44000000000005</v>
      </c>
      <c r="D25" s="22">
        <v>51.2</v>
      </c>
      <c r="E25" s="16">
        <v>757.346</v>
      </c>
      <c r="F25" s="16">
        <v>61</v>
      </c>
      <c r="G25" s="17">
        <v>10555129.09</v>
      </c>
      <c r="H25" s="16">
        <v>206500</v>
      </c>
      <c r="I25" s="18">
        <f t="shared" si="0"/>
        <v>51.114426585956416</v>
      </c>
      <c r="J25" s="17">
        <v>10555129.09</v>
      </c>
      <c r="K25" s="16">
        <f t="shared" si="1"/>
        <v>206500</v>
      </c>
      <c r="L25" s="15">
        <f t="shared" si="2"/>
        <v>0</v>
      </c>
      <c r="M25" s="14">
        <v>2.0013236038972977</v>
      </c>
      <c r="N25" s="13">
        <v>0.62426038884191426</v>
      </c>
      <c r="O25" s="12">
        <v>1.3770632150553832</v>
      </c>
    </row>
    <row r="26" spans="2:15" x14ac:dyDescent="0.3">
      <c r="B26" s="21">
        <v>44383</v>
      </c>
      <c r="C26" s="20">
        <v>530.16</v>
      </c>
      <c r="D26" s="22">
        <v>48.6</v>
      </c>
      <c r="E26" s="16">
        <v>44.195980000000006</v>
      </c>
      <c r="F26" s="16">
        <v>20</v>
      </c>
      <c r="G26" s="17">
        <v>10036212.99</v>
      </c>
      <c r="H26" s="16">
        <v>206500</v>
      </c>
      <c r="I26" s="18">
        <f t="shared" si="0"/>
        <v>48.601515690072638</v>
      </c>
      <c r="J26" s="17">
        <v>10036212.99</v>
      </c>
      <c r="K26" s="16">
        <f t="shared" si="1"/>
        <v>206500</v>
      </c>
      <c r="L26" s="15">
        <f t="shared" si="2"/>
        <v>0</v>
      </c>
      <c r="M26" s="14">
        <v>2.00353087962913</v>
      </c>
      <c r="N26" s="13">
        <v>0.64006838499747698</v>
      </c>
      <c r="O26" s="12">
        <v>1.3634624946316529</v>
      </c>
    </row>
    <row r="27" spans="2:15" x14ac:dyDescent="0.3">
      <c r="B27" s="21">
        <v>44382</v>
      </c>
      <c r="C27" s="20">
        <v>544.80999999999995</v>
      </c>
      <c r="D27" s="22">
        <v>50</v>
      </c>
      <c r="E27" s="16">
        <v>18.858280000000001</v>
      </c>
      <c r="F27" s="16">
        <v>10</v>
      </c>
      <c r="G27" s="17">
        <v>10307111.710000001</v>
      </c>
      <c r="H27" s="16">
        <v>206500</v>
      </c>
      <c r="I27" s="18">
        <f t="shared" si="0"/>
        <v>49.913373898305089</v>
      </c>
      <c r="J27" s="17">
        <v>10307111.710000001</v>
      </c>
      <c r="K27" s="16">
        <f t="shared" si="1"/>
        <v>206500</v>
      </c>
      <c r="L27" s="15">
        <f t="shared" si="2"/>
        <v>0</v>
      </c>
      <c r="M27" s="14">
        <v>1.9941459914573876</v>
      </c>
      <c r="N27" s="13">
        <v>0.63171775791299734</v>
      </c>
      <c r="O27" s="12">
        <v>1.3624282335443902</v>
      </c>
    </row>
    <row r="28" spans="2:15" x14ac:dyDescent="0.3">
      <c r="B28" s="21">
        <v>44379</v>
      </c>
      <c r="C28" s="20">
        <v>541.62</v>
      </c>
      <c r="D28" s="22">
        <v>49.6</v>
      </c>
      <c r="E28" s="16">
        <v>283.49369999999999</v>
      </c>
      <c r="F28" s="16">
        <v>14</v>
      </c>
      <c r="G28" s="17">
        <v>10240057.319999998</v>
      </c>
      <c r="H28" s="16">
        <v>206500</v>
      </c>
      <c r="I28" s="18">
        <f t="shared" si="0"/>
        <v>49.588655302663433</v>
      </c>
      <c r="J28" s="17">
        <v>10240057.319999998</v>
      </c>
      <c r="K28" s="16">
        <f t="shared" si="1"/>
        <v>206500</v>
      </c>
      <c r="L28" s="15">
        <f t="shared" si="2"/>
        <v>0</v>
      </c>
      <c r="M28" s="14">
        <v>2.0016374468888229</v>
      </c>
      <c r="N28" s="13">
        <v>0.63397908694518912</v>
      </c>
      <c r="O28" s="12">
        <v>1.3676583599436338</v>
      </c>
    </row>
    <row r="29" spans="2:15" x14ac:dyDescent="0.3">
      <c r="B29" s="21">
        <v>44378</v>
      </c>
      <c r="C29" s="20">
        <v>540.85</v>
      </c>
      <c r="D29" s="22">
        <v>49.53</v>
      </c>
      <c r="E29" s="16">
        <v>130.38030000000001</v>
      </c>
      <c r="F29" s="16">
        <v>31</v>
      </c>
      <c r="G29" s="17">
        <v>10210984.83</v>
      </c>
      <c r="H29" s="16">
        <v>206500</v>
      </c>
      <c r="I29" s="18">
        <f t="shared" si="0"/>
        <v>49.447868426150123</v>
      </c>
      <c r="J29" s="17">
        <v>10210984.83</v>
      </c>
      <c r="K29" s="16">
        <f t="shared" si="1"/>
        <v>206500</v>
      </c>
      <c r="L29" s="15">
        <f t="shared" si="2"/>
        <v>0</v>
      </c>
      <c r="M29" s="14">
        <v>2.0044064153212533</v>
      </c>
      <c r="N29" s="13">
        <v>0.6353220191788298</v>
      </c>
      <c r="O29" s="12">
        <v>1.3690843961424237</v>
      </c>
    </row>
    <row r="30" spans="2:15" x14ac:dyDescent="0.3">
      <c r="B30" s="21">
        <v>44377</v>
      </c>
      <c r="C30" s="20">
        <v>525.61</v>
      </c>
      <c r="D30" s="22">
        <v>48.45</v>
      </c>
      <c r="E30" s="16">
        <v>236.1729</v>
      </c>
      <c r="F30" s="16">
        <v>55</v>
      </c>
      <c r="G30" s="17">
        <v>9952315.3200000003</v>
      </c>
      <c r="H30" s="16">
        <v>206500</v>
      </c>
      <c r="I30" s="18">
        <f t="shared" si="0"/>
        <v>48.195231573849881</v>
      </c>
      <c r="J30" s="17">
        <v>9952315.3200000003</v>
      </c>
      <c r="K30" s="16">
        <f t="shared" si="1"/>
        <v>206500</v>
      </c>
      <c r="L30" s="15">
        <f t="shared" si="2"/>
        <v>0</v>
      </c>
      <c r="M30" s="14">
        <v>2.0036684559146383</v>
      </c>
      <c r="N30" s="13">
        <v>0.64252187198586463</v>
      </c>
      <c r="O30" s="12">
        <v>1.3611465839287735</v>
      </c>
    </row>
    <row r="31" spans="2:15" x14ac:dyDescent="0.3">
      <c r="B31" s="21">
        <v>44376</v>
      </c>
      <c r="C31" s="20">
        <v>544.83000000000004</v>
      </c>
      <c r="D31" s="22">
        <v>49.94</v>
      </c>
      <c r="E31" s="16">
        <v>321.73419999999999</v>
      </c>
      <c r="F31" s="16">
        <v>38</v>
      </c>
      <c r="G31" s="17">
        <v>10295957.129999999</v>
      </c>
      <c r="H31" s="16">
        <v>206500</v>
      </c>
      <c r="I31" s="18">
        <f t="shared" si="0"/>
        <v>49.85935656174334</v>
      </c>
      <c r="J31" s="17">
        <v>10295957.129999999</v>
      </c>
      <c r="K31" s="16">
        <f t="shared" si="1"/>
        <v>206500</v>
      </c>
      <c r="L31" s="15">
        <f t="shared" si="2"/>
        <v>0</v>
      </c>
      <c r="M31" s="14">
        <v>2.0041467402652251</v>
      </c>
      <c r="N31" s="13">
        <v>0.63219852586934777</v>
      </c>
      <c r="O31" s="12">
        <v>1.3719482143958772</v>
      </c>
    </row>
    <row r="32" spans="2:15" x14ac:dyDescent="0.3">
      <c r="B32" s="21">
        <v>44375</v>
      </c>
      <c r="C32" s="20">
        <v>558.29999999999995</v>
      </c>
      <c r="D32" s="22">
        <v>51.5</v>
      </c>
      <c r="E32" s="16">
        <v>719.66949999999997</v>
      </c>
      <c r="F32" s="16">
        <v>34</v>
      </c>
      <c r="G32" s="17">
        <v>10569600.780000003</v>
      </c>
      <c r="H32" s="16">
        <v>206500</v>
      </c>
      <c r="I32" s="18">
        <f t="shared" si="0"/>
        <v>51.184507409200982</v>
      </c>
      <c r="J32" s="17">
        <v>10569600.780000003</v>
      </c>
      <c r="K32" s="16">
        <f t="shared" si="1"/>
        <v>206500</v>
      </c>
      <c r="L32" s="15">
        <f t="shared" si="2"/>
        <v>0</v>
      </c>
      <c r="M32" s="14">
        <v>1.999143621392292</v>
      </c>
      <c r="N32" s="13">
        <v>0.62335655973564585</v>
      </c>
      <c r="O32" s="12">
        <v>1.3757870616566461</v>
      </c>
    </row>
    <row r="33" spans="2:15" x14ac:dyDescent="0.3">
      <c r="B33" s="21">
        <v>44372</v>
      </c>
      <c r="C33" s="20">
        <v>556.66999999999996</v>
      </c>
      <c r="D33" s="22">
        <v>51.14</v>
      </c>
      <c r="E33" s="16">
        <v>126.22330000000001</v>
      </c>
      <c r="F33" s="16">
        <v>49</v>
      </c>
      <c r="G33" s="17">
        <v>10505012.82</v>
      </c>
      <c r="H33" s="16">
        <v>206500</v>
      </c>
      <c r="I33" s="18">
        <f t="shared" si="0"/>
        <v>50.871732784503635</v>
      </c>
      <c r="J33" s="17">
        <v>10505012.82</v>
      </c>
      <c r="K33" s="16">
        <f t="shared" si="1"/>
        <v>206500</v>
      </c>
      <c r="L33" s="15">
        <f t="shared" si="2"/>
        <v>0</v>
      </c>
      <c r="M33" s="14">
        <v>1.9964380547990612</v>
      </c>
      <c r="N33" s="13">
        <v>0.62627313956957176</v>
      </c>
      <c r="O33" s="12">
        <v>1.3701649152294895</v>
      </c>
    </row>
    <row r="34" spans="2:15" x14ac:dyDescent="0.3">
      <c r="B34" s="21">
        <v>44371</v>
      </c>
      <c r="C34" s="20">
        <v>552.13</v>
      </c>
      <c r="D34" s="22">
        <v>50.5</v>
      </c>
      <c r="E34" s="16">
        <v>687.46420000000001</v>
      </c>
      <c r="F34" s="16">
        <v>45</v>
      </c>
      <c r="G34" s="17">
        <v>10446554.689999999</v>
      </c>
      <c r="H34" s="16">
        <v>206500</v>
      </c>
      <c r="I34" s="18">
        <f t="shared" si="0"/>
        <v>50.588642566585953</v>
      </c>
      <c r="J34" s="17">
        <v>10446554.689999999</v>
      </c>
      <c r="K34" s="16">
        <f t="shared" si="1"/>
        <v>206500</v>
      </c>
      <c r="L34" s="15">
        <f t="shared" si="2"/>
        <v>0</v>
      </c>
      <c r="M34" s="14">
        <v>2.0019310950450784</v>
      </c>
      <c r="N34" s="13">
        <v>0.62716205145334858</v>
      </c>
      <c r="O34" s="12">
        <v>1.3747690435917299</v>
      </c>
    </row>
    <row r="35" spans="2:15" x14ac:dyDescent="0.3">
      <c r="B35" s="21">
        <v>44370</v>
      </c>
      <c r="C35" s="20">
        <v>533.30999999999995</v>
      </c>
      <c r="D35" s="22">
        <v>48.69</v>
      </c>
      <c r="E35" s="16">
        <v>64.213120000000004</v>
      </c>
      <c r="F35" s="16">
        <v>14</v>
      </c>
      <c r="G35" s="17">
        <v>10066667.800000001</v>
      </c>
      <c r="H35" s="16">
        <v>206500</v>
      </c>
      <c r="I35" s="18">
        <f t="shared" si="0"/>
        <v>48.748996610169492</v>
      </c>
      <c r="J35" s="17">
        <v>10066667.800000001</v>
      </c>
      <c r="K35" s="16">
        <f t="shared" si="1"/>
        <v>206500</v>
      </c>
      <c r="L35" s="15">
        <f t="shared" si="2"/>
        <v>0</v>
      </c>
      <c r="M35" s="14">
        <v>1.999527255682362</v>
      </c>
      <c r="N35" s="13">
        <v>0.63957177965085921</v>
      </c>
      <c r="O35" s="12">
        <v>1.3599554760315027</v>
      </c>
    </row>
    <row r="36" spans="2:15" x14ac:dyDescent="0.3">
      <c r="B36" s="21">
        <v>44369</v>
      </c>
      <c r="C36" s="20">
        <v>527.05999999999995</v>
      </c>
      <c r="D36" s="22">
        <v>48.22</v>
      </c>
      <c r="E36" s="16">
        <v>59.112199999999994</v>
      </c>
      <c r="F36" s="16">
        <v>17</v>
      </c>
      <c r="G36" s="17">
        <v>9973900.9900000002</v>
      </c>
      <c r="H36" s="16">
        <v>206500</v>
      </c>
      <c r="I36" s="18">
        <f t="shared" si="0"/>
        <v>48.299762663438258</v>
      </c>
      <c r="J36" s="17">
        <v>9973900.9900000002</v>
      </c>
      <c r="K36" s="16">
        <f t="shared" si="1"/>
        <v>206500</v>
      </c>
      <c r="L36" s="15">
        <f t="shared" si="2"/>
        <v>0</v>
      </c>
      <c r="M36" s="14">
        <v>1.995497667357534</v>
      </c>
      <c r="N36" s="13">
        <v>0.64169236955699915</v>
      </c>
      <c r="O36" s="12">
        <v>1.3538052978005348</v>
      </c>
    </row>
    <row r="37" spans="2:15" x14ac:dyDescent="0.3">
      <c r="B37" s="21">
        <v>44368</v>
      </c>
      <c r="C37" s="20">
        <v>526.54999999999995</v>
      </c>
      <c r="D37" s="22">
        <v>48.2</v>
      </c>
      <c r="E37" s="16">
        <v>220.11179999999999</v>
      </c>
      <c r="F37" s="16">
        <v>46</v>
      </c>
      <c r="G37" s="17">
        <v>9971502.4999999981</v>
      </c>
      <c r="H37" s="16">
        <v>206500</v>
      </c>
      <c r="I37" s="18">
        <f t="shared" si="0"/>
        <v>48.288147699757857</v>
      </c>
      <c r="J37" s="17">
        <v>9971502.4999999981</v>
      </c>
      <c r="K37" s="16">
        <f t="shared" si="1"/>
        <v>206500</v>
      </c>
      <c r="L37" s="15">
        <f t="shared" si="2"/>
        <v>0</v>
      </c>
      <c r="M37" s="14">
        <v>1.9956542847981038</v>
      </c>
      <c r="N37" s="13">
        <v>0.64152335016713891</v>
      </c>
      <c r="O37" s="12">
        <v>1.3541309346309649</v>
      </c>
    </row>
    <row r="38" spans="2:15" x14ac:dyDescent="0.3">
      <c r="B38" s="21">
        <v>44365</v>
      </c>
      <c r="C38" s="20">
        <v>527.14</v>
      </c>
      <c r="D38" s="22">
        <v>48.02</v>
      </c>
      <c r="E38" s="16">
        <v>191.64429999999999</v>
      </c>
      <c r="F38" s="16">
        <v>20</v>
      </c>
      <c r="G38" s="17">
        <v>9946529.1899999976</v>
      </c>
      <c r="H38" s="16">
        <v>206500</v>
      </c>
      <c r="I38" s="18">
        <f t="shared" si="0"/>
        <v>48.167211573849869</v>
      </c>
      <c r="J38" s="17">
        <v>9946529.1899999976</v>
      </c>
      <c r="K38" s="16">
        <f t="shared" si="1"/>
        <v>206500</v>
      </c>
      <c r="L38" s="15">
        <f t="shared" si="2"/>
        <v>0</v>
      </c>
      <c r="M38" s="14">
        <v>1.9979054311708107</v>
      </c>
      <c r="N38" s="13">
        <v>0.6434711614212838</v>
      </c>
      <c r="O38" s="12">
        <v>1.3544342697495269</v>
      </c>
    </row>
    <row r="39" spans="2:15" x14ac:dyDescent="0.3">
      <c r="B39" s="21">
        <v>44364</v>
      </c>
      <c r="C39" s="20">
        <v>522.84</v>
      </c>
      <c r="D39" s="22">
        <v>47.96</v>
      </c>
      <c r="E39" s="16">
        <v>174.70839999999998</v>
      </c>
      <c r="F39" s="16">
        <v>32</v>
      </c>
      <c r="G39" s="17">
        <v>9895268.379999999</v>
      </c>
      <c r="H39" s="16">
        <v>206500</v>
      </c>
      <c r="I39" s="18">
        <f t="shared" si="0"/>
        <v>47.91897520581113</v>
      </c>
      <c r="J39" s="17">
        <v>9895268.379999999</v>
      </c>
      <c r="K39" s="16">
        <f t="shared" si="1"/>
        <v>206500</v>
      </c>
      <c r="L39" s="15">
        <f t="shared" si="2"/>
        <v>0</v>
      </c>
      <c r="M39" s="14">
        <v>2.0074328615632759</v>
      </c>
      <c r="N39" s="13">
        <v>0.64417120134744643</v>
      </c>
      <c r="O39" s="12">
        <v>1.3632616602158294</v>
      </c>
    </row>
    <row r="40" spans="2:15" x14ac:dyDescent="0.3">
      <c r="B40" s="21">
        <v>44363</v>
      </c>
      <c r="C40" s="20">
        <v>529.35</v>
      </c>
      <c r="D40" s="22">
        <v>48.66</v>
      </c>
      <c r="E40" s="16">
        <v>199.36150000000001</v>
      </c>
      <c r="F40" s="16">
        <v>17</v>
      </c>
      <c r="G40" s="17">
        <v>10033533.020000001</v>
      </c>
      <c r="H40" s="16">
        <v>206500</v>
      </c>
      <c r="I40" s="18">
        <f t="shared" si="0"/>
        <v>48.588537627118654</v>
      </c>
      <c r="J40" s="17">
        <v>10033533.020000001</v>
      </c>
      <c r="K40" s="16">
        <f t="shared" si="1"/>
        <v>206500</v>
      </c>
      <c r="L40" s="15">
        <f t="shared" si="2"/>
        <v>0</v>
      </c>
      <c r="M40" s="14">
        <v>2.0005983226434827</v>
      </c>
      <c r="N40" s="13">
        <v>0.63922940376190629</v>
      </c>
      <c r="O40" s="12">
        <v>1.3613689188815765</v>
      </c>
    </row>
    <row r="41" spans="2:15" x14ac:dyDescent="0.3">
      <c r="B41" s="21">
        <v>44362</v>
      </c>
      <c r="C41" s="20">
        <v>531.78</v>
      </c>
      <c r="D41" s="22">
        <v>49.24</v>
      </c>
      <c r="E41" s="16">
        <v>74.707549999999998</v>
      </c>
      <c r="F41" s="16">
        <v>29</v>
      </c>
      <c r="G41" s="17">
        <v>10050122.899999999</v>
      </c>
      <c r="H41" s="16">
        <v>206500</v>
      </c>
      <c r="I41" s="18">
        <f t="shared" si="0"/>
        <v>48.668876029055681</v>
      </c>
      <c r="J41" s="17">
        <v>10050122.899999999</v>
      </c>
      <c r="K41" s="16">
        <f t="shared" si="1"/>
        <v>206500</v>
      </c>
      <c r="L41" s="15">
        <f t="shared" si="2"/>
        <v>0</v>
      </c>
      <c r="M41" s="14">
        <v>1.9997722903468178</v>
      </c>
      <c r="N41" s="13">
        <v>0.6396436495318879</v>
      </c>
      <c r="O41" s="12">
        <v>1.36012864081493</v>
      </c>
    </row>
    <row r="42" spans="2:15" x14ac:dyDescent="0.3">
      <c r="B42" s="21">
        <v>44361</v>
      </c>
      <c r="C42" s="20">
        <v>542.78</v>
      </c>
      <c r="D42" s="22">
        <v>49.49</v>
      </c>
      <c r="E42" s="16">
        <v>61.632379999999998</v>
      </c>
      <c r="F42" s="16">
        <v>10</v>
      </c>
      <c r="G42" s="17">
        <v>10231288.620000001</v>
      </c>
      <c r="H42" s="16">
        <v>206500</v>
      </c>
      <c r="I42" s="18">
        <f t="shared" si="0"/>
        <v>49.546191864406786</v>
      </c>
      <c r="J42" s="17">
        <v>10231288.620000001</v>
      </c>
      <c r="K42" s="16">
        <f t="shared" si="1"/>
        <v>206500</v>
      </c>
      <c r="L42" s="15">
        <f t="shared" si="2"/>
        <v>0</v>
      </c>
      <c r="M42" s="14">
        <v>1.9916592588510125</v>
      </c>
      <c r="N42" s="13">
        <v>0.63476077659511865</v>
      </c>
      <c r="O42" s="12">
        <v>1.3568984822558938</v>
      </c>
    </row>
    <row r="43" spans="2:15" x14ac:dyDescent="0.3">
      <c r="B43" s="21">
        <v>44358</v>
      </c>
      <c r="C43" s="20">
        <v>529.21</v>
      </c>
      <c r="D43" s="22">
        <v>48.4</v>
      </c>
      <c r="E43" s="16">
        <v>358.065</v>
      </c>
      <c r="F43" s="16">
        <v>26</v>
      </c>
      <c r="G43" s="17">
        <v>9999100.8600000013</v>
      </c>
      <c r="H43" s="16">
        <v>206500</v>
      </c>
      <c r="I43" s="18">
        <f t="shared" si="0"/>
        <v>48.421795932203395</v>
      </c>
      <c r="J43" s="17">
        <v>9999100.8600000013</v>
      </c>
      <c r="K43" s="16">
        <f t="shared" si="1"/>
        <v>206500</v>
      </c>
      <c r="L43" s="15">
        <f t="shared" si="2"/>
        <v>0</v>
      </c>
      <c r="M43" s="14">
        <v>2.0018854235259704</v>
      </c>
      <c r="N43" s="13">
        <v>0.64127508560804725</v>
      </c>
      <c r="O43" s="12">
        <v>1.3606103379179233</v>
      </c>
    </row>
    <row r="44" spans="2:15" x14ac:dyDescent="0.3">
      <c r="B44" s="21">
        <v>44357</v>
      </c>
      <c r="C44" s="20">
        <v>535.05999999999995</v>
      </c>
      <c r="D44" s="22">
        <v>48.96</v>
      </c>
      <c r="E44" s="16">
        <v>103.0305</v>
      </c>
      <c r="F44" s="16">
        <v>18</v>
      </c>
      <c r="G44" s="17">
        <v>10145735.790000001</v>
      </c>
      <c r="H44" s="16">
        <v>206500</v>
      </c>
      <c r="I44" s="18">
        <f t="shared" si="0"/>
        <v>49.131892445520585</v>
      </c>
      <c r="J44" s="17">
        <v>10145735.790000001</v>
      </c>
      <c r="K44" s="16">
        <f t="shared" si="1"/>
        <v>206500</v>
      </c>
      <c r="L44" s="15">
        <f t="shared" si="2"/>
        <v>0</v>
      </c>
      <c r="M44" s="14">
        <v>1.9963207429433758</v>
      </c>
      <c r="N44" s="13">
        <v>0.63547710520460932</v>
      </c>
      <c r="O44" s="12">
        <v>1.3608436377387665</v>
      </c>
    </row>
    <row r="45" spans="2:15" x14ac:dyDescent="0.3">
      <c r="B45" s="21">
        <v>44356</v>
      </c>
      <c r="C45" s="20">
        <v>526.30999999999995</v>
      </c>
      <c r="D45" s="22">
        <v>48.16</v>
      </c>
      <c r="E45" s="16">
        <v>227.9888</v>
      </c>
      <c r="F45" s="16">
        <v>31</v>
      </c>
      <c r="G45" s="17">
        <v>9953784.2600000016</v>
      </c>
      <c r="H45" s="16">
        <v>206500</v>
      </c>
      <c r="I45" s="18">
        <f t="shared" si="0"/>
        <v>48.202345084745772</v>
      </c>
      <c r="J45" s="17">
        <v>9953784.2600000016</v>
      </c>
      <c r="K45" s="16">
        <f t="shared" si="1"/>
        <v>206500</v>
      </c>
      <c r="L45" s="15">
        <f t="shared" si="2"/>
        <v>0</v>
      </c>
      <c r="M45" s="14">
        <v>1.9976936460143848</v>
      </c>
      <c r="N45" s="13">
        <v>0.6424020656843128</v>
      </c>
      <c r="O45" s="12">
        <v>1.355291580330072</v>
      </c>
    </row>
    <row r="46" spans="2:15" x14ac:dyDescent="0.3">
      <c r="B46" s="21">
        <v>44355</v>
      </c>
      <c r="C46" s="20">
        <v>535.48</v>
      </c>
      <c r="D46" s="22">
        <v>48.97</v>
      </c>
      <c r="E46" s="16">
        <v>323.71859999999998</v>
      </c>
      <c r="F46" s="16">
        <v>25</v>
      </c>
      <c r="G46" s="17">
        <v>10146191.35</v>
      </c>
      <c r="H46" s="16">
        <v>206500</v>
      </c>
      <c r="I46" s="18">
        <f t="shared" si="0"/>
        <v>49.134098547215494</v>
      </c>
      <c r="J46" s="17">
        <v>10146191.35</v>
      </c>
      <c r="K46" s="16">
        <f t="shared" si="1"/>
        <v>206500</v>
      </c>
      <c r="L46" s="15">
        <f t="shared" si="2"/>
        <v>0</v>
      </c>
      <c r="M46" s="14">
        <v>2.0005584322042185</v>
      </c>
      <c r="N46" s="13">
        <v>0.63569751816281295</v>
      </c>
      <c r="O46" s="12">
        <v>1.3648609140414056</v>
      </c>
    </row>
    <row r="47" spans="2:15" x14ac:dyDescent="0.3">
      <c r="B47" s="21">
        <v>44354</v>
      </c>
      <c r="C47" s="20">
        <v>539.82000000000005</v>
      </c>
      <c r="D47" s="22">
        <v>49.5</v>
      </c>
      <c r="E47" s="16">
        <v>391.08179999999999</v>
      </c>
      <c r="F47" s="16">
        <v>32</v>
      </c>
      <c r="G47" s="17">
        <v>10260658.850000001</v>
      </c>
      <c r="H47" s="16">
        <v>206500</v>
      </c>
      <c r="I47" s="18">
        <f t="shared" si="0"/>
        <v>49.68842058111381</v>
      </c>
      <c r="J47" s="17">
        <v>10260658.850000001</v>
      </c>
      <c r="K47" s="16">
        <f t="shared" si="1"/>
        <v>206500</v>
      </c>
      <c r="L47" s="15">
        <f t="shared" si="2"/>
        <v>0</v>
      </c>
      <c r="M47" s="14">
        <v>2.0024157220664245</v>
      </c>
      <c r="N47" s="13">
        <v>0.63114315510061025</v>
      </c>
      <c r="O47" s="12">
        <v>1.3712725669658143</v>
      </c>
    </row>
    <row r="48" spans="2:15" x14ac:dyDescent="0.3">
      <c r="B48" s="21">
        <v>44351</v>
      </c>
      <c r="C48" s="20">
        <v>543.66</v>
      </c>
      <c r="D48" s="22">
        <v>49.3</v>
      </c>
      <c r="E48" s="16">
        <v>397.94900000000001</v>
      </c>
      <c r="F48" s="16">
        <v>29</v>
      </c>
      <c r="G48" s="17">
        <v>10248687.869999999</v>
      </c>
      <c r="H48" s="16">
        <v>206500</v>
      </c>
      <c r="I48" s="18">
        <f t="shared" si="0"/>
        <v>49.630449733656171</v>
      </c>
      <c r="J48" s="17">
        <v>10248687.869999999</v>
      </c>
      <c r="K48" s="16">
        <f t="shared" si="1"/>
        <v>206500</v>
      </c>
      <c r="L48" s="15">
        <f t="shared" si="2"/>
        <v>0</v>
      </c>
      <c r="M48" s="14">
        <v>1.9946364597402848</v>
      </c>
      <c r="N48" s="13">
        <v>0.63409156103024145</v>
      </c>
      <c r="O48" s="12">
        <v>1.3605448987100435</v>
      </c>
    </row>
    <row r="49" spans="2:15" x14ac:dyDescent="0.3">
      <c r="B49" s="21">
        <v>44349</v>
      </c>
      <c r="C49" s="20">
        <v>542.54</v>
      </c>
      <c r="D49" s="22">
        <v>49.39</v>
      </c>
      <c r="E49" s="16">
        <v>281.76600000000002</v>
      </c>
      <c r="F49" s="16">
        <v>27</v>
      </c>
      <c r="G49" s="17">
        <v>10206227.6</v>
      </c>
      <c r="H49" s="16">
        <v>206500</v>
      </c>
      <c r="I49" s="18">
        <f t="shared" si="0"/>
        <v>49.424830992736076</v>
      </c>
      <c r="J49" s="17">
        <v>10206227.6</v>
      </c>
      <c r="K49" s="16">
        <f t="shared" si="1"/>
        <v>206500</v>
      </c>
      <c r="L49" s="15">
        <f t="shared" si="2"/>
        <v>0</v>
      </c>
      <c r="M49" s="14">
        <v>1.9986084006200293</v>
      </c>
      <c r="N49" s="13">
        <v>0.63604815358027089</v>
      </c>
      <c r="O49" s="12">
        <v>1.3625602470397584</v>
      </c>
    </row>
    <row r="50" spans="2:15" x14ac:dyDescent="0.3">
      <c r="B50" s="21">
        <v>44348</v>
      </c>
      <c r="C50" s="20">
        <v>533.52</v>
      </c>
      <c r="D50" s="22">
        <v>48.95</v>
      </c>
      <c r="E50" s="16">
        <v>493.7201</v>
      </c>
      <c r="F50" s="16">
        <v>80</v>
      </c>
      <c r="G50" s="17">
        <v>11281803.92</v>
      </c>
      <c r="H50" s="16">
        <v>231500</v>
      </c>
      <c r="I50" s="18">
        <f t="shared" si="0"/>
        <v>48.733494254859608</v>
      </c>
      <c r="J50" s="17">
        <v>10063466.56362851</v>
      </c>
      <c r="K50" s="16">
        <f t="shared" si="1"/>
        <v>206500</v>
      </c>
      <c r="L50" s="15">
        <f t="shared" si="2"/>
        <v>0</v>
      </c>
      <c r="M50" s="14">
        <v>2.0040447585815104</v>
      </c>
      <c r="N50" s="13">
        <v>0.63964016567259896</v>
      </c>
      <c r="O50" s="12">
        <v>1.3644045929089115</v>
      </c>
    </row>
    <row r="51" spans="2:15" x14ac:dyDescent="0.3">
      <c r="B51" s="21">
        <v>44347</v>
      </c>
      <c r="C51" s="20">
        <v>533.52</v>
      </c>
      <c r="D51" s="22">
        <v>48.85</v>
      </c>
      <c r="E51" s="16">
        <v>147.3545</v>
      </c>
      <c r="F51" s="16">
        <v>52</v>
      </c>
      <c r="G51" s="17">
        <v>12514347.1</v>
      </c>
      <c r="H51" s="16">
        <v>256500</v>
      </c>
      <c r="I51" s="18">
        <f t="shared" si="0"/>
        <v>48.788877582846006</v>
      </c>
      <c r="J51" s="17">
        <v>10074903.220857698</v>
      </c>
      <c r="K51" s="16">
        <f t="shared" si="1"/>
        <v>206500</v>
      </c>
      <c r="L51" s="15">
        <f t="shared" si="2"/>
        <v>-25000</v>
      </c>
      <c r="M51" s="14">
        <v>2.0029990460079112</v>
      </c>
      <c r="N51" s="13">
        <v>0.63892043416095456</v>
      </c>
      <c r="O51" s="12">
        <v>1.3640786118469566</v>
      </c>
    </row>
    <row r="52" spans="2:15" x14ac:dyDescent="0.3">
      <c r="B52" s="21">
        <v>44344</v>
      </c>
      <c r="C52" s="20">
        <v>534.92999999999995</v>
      </c>
      <c r="D52" s="22">
        <v>48.88</v>
      </c>
      <c r="E52" s="16">
        <v>745.42190000000005</v>
      </c>
      <c r="F52" s="16">
        <v>65</v>
      </c>
      <c r="G52" s="17">
        <v>12540940.459999999</v>
      </c>
      <c r="H52" s="16">
        <v>256500</v>
      </c>
      <c r="I52" s="18">
        <f t="shared" si="0"/>
        <v>48.892555399610131</v>
      </c>
      <c r="J52" s="17">
        <v>11318626.575009746</v>
      </c>
      <c r="K52" s="16">
        <f t="shared" si="1"/>
        <v>231500</v>
      </c>
      <c r="L52" s="15">
        <f t="shared" si="2"/>
        <v>-25000</v>
      </c>
      <c r="M52" s="14">
        <v>1.9994437381622436</v>
      </c>
      <c r="N52" s="13">
        <v>0.65730210116005994</v>
      </c>
      <c r="O52" s="12">
        <v>1.3421416370021837</v>
      </c>
    </row>
    <row r="53" spans="2:15" x14ac:dyDescent="0.3">
      <c r="B53" s="21">
        <v>44343</v>
      </c>
      <c r="C53" s="20">
        <v>521.30999999999995</v>
      </c>
      <c r="D53" s="22">
        <v>47.4</v>
      </c>
      <c r="E53" s="16">
        <v>603.44859999999994</v>
      </c>
      <c r="F53" s="16">
        <v>68</v>
      </c>
      <c r="G53" s="17">
        <v>12182997.699999999</v>
      </c>
      <c r="H53" s="16">
        <v>256500</v>
      </c>
      <c r="I53" s="18">
        <f t="shared" si="0"/>
        <v>47.497067056530213</v>
      </c>
      <c r="J53" s="17">
        <v>12182997.699999999</v>
      </c>
      <c r="K53" s="16">
        <f t="shared" si="1"/>
        <v>256500</v>
      </c>
      <c r="L53" s="15">
        <f t="shared" si="2"/>
        <v>0</v>
      </c>
      <c r="M53" s="14">
        <v>2.0004692268800151</v>
      </c>
      <c r="N53" s="13">
        <v>0.6027836638268429</v>
      </c>
      <c r="O53" s="12">
        <v>1.3976855630531722</v>
      </c>
    </row>
    <row r="54" spans="2:15" x14ac:dyDescent="0.3">
      <c r="B54" s="21">
        <v>44342</v>
      </c>
      <c r="C54" s="20">
        <v>501.58</v>
      </c>
      <c r="D54" s="22">
        <v>45.74</v>
      </c>
      <c r="E54" s="16">
        <v>229.92970000000003</v>
      </c>
      <c r="F54" s="16">
        <v>46</v>
      </c>
      <c r="G54" s="17">
        <v>11726363.49</v>
      </c>
      <c r="H54" s="16">
        <v>256500</v>
      </c>
      <c r="I54" s="18">
        <f t="shared" si="0"/>
        <v>45.716816725146202</v>
      </c>
      <c r="J54" s="17">
        <v>11726363.49</v>
      </c>
      <c r="K54" s="16">
        <f t="shared" si="1"/>
        <v>256500</v>
      </c>
      <c r="L54" s="15">
        <f t="shared" si="2"/>
        <v>0</v>
      </c>
      <c r="M54" s="14">
        <v>1.9980644749739034</v>
      </c>
      <c r="N54" s="13">
        <v>0.61416058918364635</v>
      </c>
      <c r="O54" s="12">
        <v>1.383903885790257</v>
      </c>
    </row>
    <row r="55" spans="2:15" x14ac:dyDescent="0.3">
      <c r="B55" s="21">
        <v>44341</v>
      </c>
      <c r="C55" s="20">
        <v>496.46</v>
      </c>
      <c r="D55" s="22">
        <v>45.5</v>
      </c>
      <c r="E55" s="16">
        <v>479.46870000000001</v>
      </c>
      <c r="F55" s="16">
        <v>48</v>
      </c>
      <c r="G55" s="17">
        <v>11698330.619999999</v>
      </c>
      <c r="H55" s="16">
        <v>256500</v>
      </c>
      <c r="I55" s="18">
        <f t="shared" si="0"/>
        <v>45.60752678362573</v>
      </c>
      <c r="J55" s="17">
        <v>11698330.619999999</v>
      </c>
      <c r="K55" s="16">
        <f t="shared" si="1"/>
        <v>256500</v>
      </c>
      <c r="L55" s="15">
        <f t="shared" si="2"/>
        <v>0</v>
      </c>
      <c r="M55" s="14">
        <v>2.0003733686576215</v>
      </c>
      <c r="N55" s="13">
        <v>0.6125103882557219</v>
      </c>
      <c r="O55" s="12">
        <v>1.3878629804018996</v>
      </c>
    </row>
    <row r="56" spans="2:15" x14ac:dyDescent="0.3">
      <c r="B56" s="21">
        <v>44340</v>
      </c>
      <c r="C56" s="20">
        <v>487.51</v>
      </c>
      <c r="D56" s="22">
        <v>44.55</v>
      </c>
      <c r="E56" s="16">
        <v>114.9014</v>
      </c>
      <c r="F56" s="16">
        <v>14</v>
      </c>
      <c r="G56" s="17">
        <v>11434376.899999999</v>
      </c>
      <c r="H56" s="16">
        <v>256500</v>
      </c>
      <c r="I56" s="18">
        <f t="shared" si="0"/>
        <v>44.578467446393759</v>
      </c>
      <c r="J56" s="17">
        <v>11434376.899999999</v>
      </c>
      <c r="K56" s="16">
        <f t="shared" si="1"/>
        <v>256500</v>
      </c>
      <c r="L56" s="15">
        <f t="shared" si="2"/>
        <v>0</v>
      </c>
      <c r="M56" s="14">
        <v>2.0007212539932984</v>
      </c>
      <c r="N56" s="13">
        <v>0.62095214737936444</v>
      </c>
      <c r="O56" s="12">
        <v>1.3797691066139339</v>
      </c>
    </row>
    <row r="57" spans="2:15" x14ac:dyDescent="0.3">
      <c r="B57" s="21">
        <v>44337</v>
      </c>
      <c r="C57" s="20">
        <v>489.75</v>
      </c>
      <c r="D57" s="22">
        <v>44.7</v>
      </c>
      <c r="E57" s="16">
        <v>136.4787</v>
      </c>
      <c r="F57" s="16">
        <v>37</v>
      </c>
      <c r="G57" s="17">
        <v>11468525.26</v>
      </c>
      <c r="H57" s="16">
        <v>256500</v>
      </c>
      <c r="I57" s="18">
        <f t="shared" si="0"/>
        <v>44.711599454191031</v>
      </c>
      <c r="J57" s="17">
        <v>11468525.26</v>
      </c>
      <c r="K57" s="16">
        <f t="shared" si="1"/>
        <v>256500</v>
      </c>
      <c r="L57" s="15">
        <f t="shared" si="2"/>
        <v>0</v>
      </c>
      <c r="M57" s="14">
        <v>1.9974935931736355</v>
      </c>
      <c r="N57" s="13">
        <v>0.62054235995116958</v>
      </c>
      <c r="O57" s="12">
        <v>1.3769512332224658</v>
      </c>
    </row>
    <row r="58" spans="2:15" x14ac:dyDescent="0.3">
      <c r="B58" s="21">
        <v>44336</v>
      </c>
      <c r="C58" s="20">
        <v>486.16</v>
      </c>
      <c r="D58" s="22">
        <v>44.35</v>
      </c>
      <c r="E58" s="16">
        <v>206.619</v>
      </c>
      <c r="F58" s="16">
        <v>41</v>
      </c>
      <c r="G58" s="17">
        <v>11413751.759999998</v>
      </c>
      <c r="H58" s="16">
        <v>256500</v>
      </c>
      <c r="I58" s="18">
        <f t="shared" si="0"/>
        <v>44.498057543859638</v>
      </c>
      <c r="J58" s="17">
        <v>11413751.759999998</v>
      </c>
      <c r="K58" s="16">
        <f t="shared" si="1"/>
        <v>256500</v>
      </c>
      <c r="L58" s="15">
        <f t="shared" si="2"/>
        <v>0</v>
      </c>
      <c r="M58" s="14">
        <v>2.0021976078091961</v>
      </c>
      <c r="N58" s="13">
        <v>0.62123188055037926</v>
      </c>
      <c r="O58" s="12">
        <v>1.3809657272588169</v>
      </c>
    </row>
    <row r="59" spans="2:15" x14ac:dyDescent="0.3">
      <c r="B59" s="21">
        <v>44335</v>
      </c>
      <c r="C59" s="20">
        <v>478.9</v>
      </c>
      <c r="D59" s="22">
        <v>43.83</v>
      </c>
      <c r="E59" s="16">
        <v>291.45240000000001</v>
      </c>
      <c r="F59" s="16">
        <v>55</v>
      </c>
      <c r="G59" s="17">
        <v>11251661.969999999</v>
      </c>
      <c r="H59" s="16">
        <v>256500</v>
      </c>
      <c r="I59" s="18">
        <f t="shared" si="0"/>
        <v>43.866128538011694</v>
      </c>
      <c r="J59" s="17">
        <v>11251661.969999999</v>
      </c>
      <c r="K59" s="16">
        <f t="shared" si="1"/>
        <v>256500</v>
      </c>
      <c r="L59" s="15">
        <f t="shared" si="2"/>
        <v>0</v>
      </c>
      <c r="M59" s="14">
        <v>1.9976157148986944</v>
      </c>
      <c r="N59" s="13">
        <v>0.62541843051831392</v>
      </c>
      <c r="O59" s="12">
        <v>1.3721972843803805</v>
      </c>
    </row>
    <row r="60" spans="2:15" x14ac:dyDescent="0.3">
      <c r="B60" s="21">
        <v>44334</v>
      </c>
      <c r="C60" s="20">
        <v>488.69</v>
      </c>
      <c r="D60" s="22">
        <v>44.84</v>
      </c>
      <c r="E60" s="16">
        <v>417.80920000000003</v>
      </c>
      <c r="F60" s="16">
        <v>57</v>
      </c>
      <c r="G60" s="17">
        <v>11457722.130000001</v>
      </c>
      <c r="H60" s="16">
        <v>256500</v>
      </c>
      <c r="I60" s="18">
        <f t="shared" si="0"/>
        <v>44.669481988304099</v>
      </c>
      <c r="J60" s="17">
        <v>11457722.130000001</v>
      </c>
      <c r="K60" s="16">
        <f t="shared" si="1"/>
        <v>256500</v>
      </c>
      <c r="L60" s="15">
        <f t="shared" si="2"/>
        <v>0</v>
      </c>
      <c r="M60" s="14">
        <v>2.0017199273796664</v>
      </c>
      <c r="N60" s="13">
        <v>0.62039300912946815</v>
      </c>
      <c r="O60" s="12">
        <v>1.3813269182501984</v>
      </c>
    </row>
    <row r="61" spans="2:15" x14ac:dyDescent="0.3">
      <c r="B61" s="21">
        <v>44333</v>
      </c>
      <c r="C61" s="20">
        <v>485.02</v>
      </c>
      <c r="D61" s="22">
        <v>44.07</v>
      </c>
      <c r="E61" s="16">
        <v>1184.9860000000001</v>
      </c>
      <c r="F61" s="16">
        <v>63</v>
      </c>
      <c r="G61" s="17">
        <v>11380369.789999999</v>
      </c>
      <c r="H61" s="16">
        <v>256500</v>
      </c>
      <c r="I61" s="18">
        <f t="shared" si="0"/>
        <v>44.367913411306041</v>
      </c>
      <c r="J61" s="17">
        <v>11380369.789999999</v>
      </c>
      <c r="K61" s="16">
        <f t="shared" si="1"/>
        <v>256500</v>
      </c>
      <c r="L61" s="15">
        <f t="shared" si="2"/>
        <v>0</v>
      </c>
      <c r="M61" s="14">
        <v>1.9968302699590925</v>
      </c>
      <c r="N61" s="13">
        <v>0.61067847602867753</v>
      </c>
      <c r="O61" s="12">
        <v>1.3861517939304151</v>
      </c>
    </row>
    <row r="62" spans="2:15" x14ac:dyDescent="0.3">
      <c r="B62" s="21">
        <v>44330</v>
      </c>
      <c r="C62" s="20">
        <v>469.03</v>
      </c>
      <c r="D62" s="22">
        <v>42.64</v>
      </c>
      <c r="E62" s="16">
        <v>1174.047</v>
      </c>
      <c r="F62" s="16">
        <v>63</v>
      </c>
      <c r="G62" s="17">
        <v>10931098.589999998</v>
      </c>
      <c r="H62" s="16">
        <v>256500</v>
      </c>
      <c r="I62" s="18">
        <f t="shared" ref="I62:I66" si="3">G62/H62</f>
        <v>42.616368771929814</v>
      </c>
      <c r="J62" s="17">
        <v>10931098.589999998</v>
      </c>
      <c r="K62" s="16">
        <f t="shared" ref="K62:K66" si="4">H62+ROUND((J62-G62)/I62,0)</f>
        <v>256500</v>
      </c>
      <c r="L62" s="15">
        <f t="shared" ref="L62:L66" si="5">K62-K63</f>
        <v>0</v>
      </c>
      <c r="M62" s="14">
        <v>2.0049903922785868</v>
      </c>
      <c r="N62" s="13">
        <v>0.58167508029035186</v>
      </c>
      <c r="O62" s="12">
        <v>1.4233153119882347</v>
      </c>
    </row>
    <row r="63" spans="2:15" x14ac:dyDescent="0.3">
      <c r="B63" s="21">
        <v>44329</v>
      </c>
      <c r="C63" s="20">
        <v>467.47</v>
      </c>
      <c r="D63" s="22">
        <v>42.64</v>
      </c>
      <c r="E63" s="16">
        <v>539.31330000000003</v>
      </c>
      <c r="F63" s="16">
        <v>101</v>
      </c>
      <c r="G63" s="17">
        <v>10973815.390000001</v>
      </c>
      <c r="H63" s="16">
        <v>256500</v>
      </c>
      <c r="I63" s="18">
        <f t="shared" si="3"/>
        <v>42.782906003898638</v>
      </c>
      <c r="J63" s="17">
        <v>10973815.390000001</v>
      </c>
      <c r="K63" s="16">
        <f t="shared" si="4"/>
        <v>256500</v>
      </c>
      <c r="L63" s="15">
        <f t="shared" si="5"/>
        <v>0</v>
      </c>
      <c r="M63" s="14">
        <v>2.000995710207587</v>
      </c>
      <c r="N63" s="13">
        <v>0.57844945394146996</v>
      </c>
      <c r="O63" s="12">
        <v>1.4225462562661171</v>
      </c>
    </row>
    <row r="64" spans="2:15" x14ac:dyDescent="0.3">
      <c r="B64" s="21">
        <v>44328</v>
      </c>
      <c r="C64" s="20">
        <v>468.4</v>
      </c>
      <c r="D64" s="22">
        <v>42.99</v>
      </c>
      <c r="E64" s="16">
        <v>215.87049999999999</v>
      </c>
      <c r="F64" s="16">
        <v>48</v>
      </c>
      <c r="G64" s="17">
        <v>10966022.289999999</v>
      </c>
      <c r="H64" s="16">
        <v>256500</v>
      </c>
      <c r="I64" s="18">
        <f t="shared" si="3"/>
        <v>42.75252354775828</v>
      </c>
      <c r="J64" s="17">
        <v>10966022.289999999</v>
      </c>
      <c r="K64" s="16">
        <f t="shared" si="4"/>
        <v>256500</v>
      </c>
      <c r="L64" s="15">
        <f t="shared" si="5"/>
        <v>0</v>
      </c>
      <c r="M64" s="14">
        <v>2.0016243063828387</v>
      </c>
      <c r="N64" s="13">
        <v>0.5794313190293543</v>
      </c>
      <c r="O64" s="12">
        <v>1.4221929873534847</v>
      </c>
    </row>
    <row r="65" spans="2:15" x14ac:dyDescent="0.3">
      <c r="B65" s="21">
        <v>44327</v>
      </c>
      <c r="C65" s="20">
        <v>477.03</v>
      </c>
      <c r="D65" s="22">
        <v>43.4</v>
      </c>
      <c r="E65" s="16">
        <v>795.90559999999994</v>
      </c>
      <c r="F65" s="16">
        <v>89</v>
      </c>
      <c r="G65" s="17">
        <v>11169051.890000001</v>
      </c>
      <c r="H65" s="16">
        <v>256500</v>
      </c>
      <c r="I65" s="18">
        <f t="shared" si="3"/>
        <v>43.544061949317744</v>
      </c>
      <c r="J65" s="17">
        <v>11169051.890000001</v>
      </c>
      <c r="K65" s="16">
        <f t="shared" si="4"/>
        <v>256500</v>
      </c>
      <c r="L65" s="15">
        <f t="shared" si="5"/>
        <v>0</v>
      </c>
      <c r="M65" s="14">
        <v>2.0019991849102241</v>
      </c>
      <c r="N65" s="13">
        <v>0.57409642672901928</v>
      </c>
      <c r="O65" s="12">
        <v>1.4279027581812049</v>
      </c>
    </row>
    <row r="66" spans="2:15" x14ac:dyDescent="0.3">
      <c r="B66" s="21">
        <v>44326</v>
      </c>
      <c r="C66" s="20">
        <v>479.4</v>
      </c>
      <c r="D66" s="22">
        <v>43.8</v>
      </c>
      <c r="E66" s="16">
        <v>1628.7049999999999</v>
      </c>
      <c r="F66" s="16">
        <v>141</v>
      </c>
      <c r="G66" s="17">
        <v>11223742</v>
      </c>
      <c r="H66" s="16">
        <v>256500</v>
      </c>
      <c r="I66" s="18">
        <f t="shared" si="3"/>
        <v>43.757278752436648</v>
      </c>
      <c r="J66" s="17">
        <v>11223742</v>
      </c>
      <c r="K66" s="16">
        <f t="shared" si="4"/>
        <v>256500</v>
      </c>
      <c r="L66" s="15">
        <f t="shared" si="5"/>
        <v>0</v>
      </c>
      <c r="M66" s="14">
        <v>1.9970341085887398</v>
      </c>
      <c r="N66" s="13">
        <v>0.57271234495589796</v>
      </c>
      <c r="O66" s="12">
        <v>1.4243217636328418</v>
      </c>
    </row>
    <row r="67" spans="2:15" x14ac:dyDescent="0.3">
      <c r="B67" s="21">
        <v>44323</v>
      </c>
      <c r="C67" s="20">
        <v>471.14</v>
      </c>
      <c r="D67" s="22">
        <v>43.1</v>
      </c>
      <c r="E67" s="16">
        <v>721.21839999999997</v>
      </c>
      <c r="F67" s="16">
        <v>130</v>
      </c>
      <c r="G67" s="17">
        <v>11065348.99</v>
      </c>
      <c r="H67" s="16">
        <v>256500</v>
      </c>
      <c r="I67" s="18">
        <f t="shared" ref="I67:I70" si="6">G67/H67</f>
        <v>43.139762144249516</v>
      </c>
      <c r="J67" s="17">
        <v>11065348.99</v>
      </c>
      <c r="K67" s="16">
        <f t="shared" ref="K67:K70" si="7">H67+ROUND((J67-G67)/I67,0)</f>
        <v>256500</v>
      </c>
      <c r="L67" s="15">
        <f t="shared" ref="L67:L70" si="8">K67-K68</f>
        <v>0</v>
      </c>
      <c r="M67" s="14">
        <v>1.9996186003709586</v>
      </c>
      <c r="N67" s="13">
        <v>0.57585871586685489</v>
      </c>
      <c r="O67" s="12">
        <v>1.4237598845041037</v>
      </c>
    </row>
    <row r="68" spans="2:15" x14ac:dyDescent="0.3">
      <c r="B68" s="21">
        <v>44322</v>
      </c>
      <c r="C68" s="20">
        <v>448.93</v>
      </c>
      <c r="D68" s="22">
        <v>40.880000000000003</v>
      </c>
      <c r="E68" s="16">
        <v>490.62670000000003</v>
      </c>
      <c r="F68" s="16">
        <v>77</v>
      </c>
      <c r="G68" s="17">
        <v>10443148.539999997</v>
      </c>
      <c r="H68" s="16">
        <v>256500</v>
      </c>
      <c r="I68" s="18">
        <f t="shared" si="6"/>
        <v>40.714029395711492</v>
      </c>
      <c r="J68" s="17">
        <v>10443148.539999997</v>
      </c>
      <c r="K68" s="16">
        <f t="shared" si="7"/>
        <v>256500</v>
      </c>
      <c r="L68" s="15">
        <f t="shared" si="8"/>
        <v>0</v>
      </c>
      <c r="M68" s="14">
        <v>1.9989001018269539</v>
      </c>
      <c r="N68" s="13">
        <v>0.59543447612399869</v>
      </c>
      <c r="O68" s="12">
        <v>1.4034656257029552</v>
      </c>
    </row>
    <row r="69" spans="2:15" x14ac:dyDescent="0.3">
      <c r="B69" s="21">
        <v>44321</v>
      </c>
      <c r="C69" s="20">
        <v>449.23</v>
      </c>
      <c r="D69" s="22">
        <v>41.13</v>
      </c>
      <c r="E69" s="16">
        <v>485.66699999999997</v>
      </c>
      <c r="F69" s="16">
        <v>56</v>
      </c>
      <c r="G69" s="17">
        <v>10555659.66</v>
      </c>
      <c r="H69" s="16">
        <v>256500</v>
      </c>
      <c r="I69" s="18">
        <f t="shared" si="6"/>
        <v>41.152669239766084</v>
      </c>
      <c r="J69" s="17">
        <v>10555659.66</v>
      </c>
      <c r="K69" s="16">
        <f t="shared" si="7"/>
        <v>256500</v>
      </c>
      <c r="L69" s="15">
        <f t="shared" si="8"/>
        <v>0</v>
      </c>
      <c r="M69" s="14">
        <v>2.0035526533829149</v>
      </c>
      <c r="N69" s="13">
        <v>0.58928765424026563</v>
      </c>
      <c r="O69" s="12">
        <v>1.4142649991426495</v>
      </c>
    </row>
    <row r="70" spans="2:15" x14ac:dyDescent="0.3">
      <c r="B70" s="21">
        <v>44320</v>
      </c>
      <c r="C70" s="20">
        <v>430.61</v>
      </c>
      <c r="D70" s="22">
        <v>39.4</v>
      </c>
      <c r="E70" s="16">
        <v>651.38430000000005</v>
      </c>
      <c r="F70" s="16">
        <v>107</v>
      </c>
      <c r="G70" s="17">
        <v>10093078.289999999</v>
      </c>
      <c r="H70" s="16">
        <v>256500</v>
      </c>
      <c r="I70" s="18">
        <f t="shared" si="6"/>
        <v>39.349233099415201</v>
      </c>
      <c r="J70" s="17">
        <v>10093078.289999999</v>
      </c>
      <c r="K70" s="16">
        <f t="shared" si="7"/>
        <v>256500</v>
      </c>
      <c r="L70" s="15">
        <f t="shared" si="8"/>
        <v>0</v>
      </c>
      <c r="M70" s="14">
        <v>2.0800116234905381</v>
      </c>
      <c r="N70" s="13">
        <v>0.60324907674921058</v>
      </c>
      <c r="O70" s="12">
        <v>1.4767625467413275</v>
      </c>
    </row>
    <row r="71" spans="2:15" x14ac:dyDescent="0.3">
      <c r="B71" s="21">
        <v>44316</v>
      </c>
      <c r="C71" s="20">
        <v>445.28</v>
      </c>
      <c r="D71" s="22">
        <v>40.96</v>
      </c>
      <c r="E71" s="16">
        <v>185.76499999999999</v>
      </c>
      <c r="F71" s="16">
        <v>43</v>
      </c>
      <c r="G71" s="17">
        <v>10467106.07</v>
      </c>
      <c r="H71" s="16">
        <v>256500</v>
      </c>
      <c r="I71" s="18">
        <f t="shared" ref="I71:I80" si="9">G71/H71</f>
        <v>40.807431072124757</v>
      </c>
      <c r="J71" s="17">
        <v>10467106.07</v>
      </c>
      <c r="K71" s="16">
        <f t="shared" ref="K71:K80" si="10">H71+ROUND((J71-G71)/I71,0)</f>
        <v>256500</v>
      </c>
      <c r="L71" s="15">
        <f t="shared" ref="L71:L80" si="11">K71-K72</f>
        <v>0</v>
      </c>
      <c r="M71" s="14">
        <v>2.0029090820133439</v>
      </c>
      <c r="N71" s="13">
        <v>0.59143012104777493</v>
      </c>
      <c r="O71" s="12">
        <v>1.4114789609655689</v>
      </c>
    </row>
    <row r="72" spans="2:15" x14ac:dyDescent="0.3">
      <c r="B72" s="21">
        <v>44315</v>
      </c>
      <c r="C72" s="20">
        <v>451.04</v>
      </c>
      <c r="D72" s="22">
        <v>41.3</v>
      </c>
      <c r="E72" s="16">
        <v>744.41240000000005</v>
      </c>
      <c r="F72" s="16">
        <v>153</v>
      </c>
      <c r="G72" s="17">
        <v>10602969.85</v>
      </c>
      <c r="H72" s="16">
        <v>256500</v>
      </c>
      <c r="I72" s="18">
        <f t="shared" si="9"/>
        <v>41.337114424951267</v>
      </c>
      <c r="J72" s="17">
        <v>10602969.85</v>
      </c>
      <c r="K72" s="16">
        <f t="shared" si="10"/>
        <v>256500</v>
      </c>
      <c r="L72" s="15">
        <f t="shared" si="11"/>
        <v>0</v>
      </c>
      <c r="M72" s="14">
        <v>2.0014889036018526</v>
      </c>
      <c r="N72" s="13">
        <v>0.58760579235260202</v>
      </c>
      <c r="O72" s="12">
        <v>1.4138831112492507</v>
      </c>
    </row>
    <row r="73" spans="2:15" x14ac:dyDescent="0.3">
      <c r="B73" s="21">
        <v>44314</v>
      </c>
      <c r="C73" s="20">
        <v>441.88</v>
      </c>
      <c r="D73" s="22">
        <v>40.450000000000003</v>
      </c>
      <c r="E73" s="16">
        <v>546.02730000000008</v>
      </c>
      <c r="F73" s="16">
        <v>78</v>
      </c>
      <c r="G73" s="17">
        <v>10388257.929999998</v>
      </c>
      <c r="H73" s="16">
        <v>256500</v>
      </c>
      <c r="I73" s="18">
        <f t="shared" si="9"/>
        <v>40.500030916179327</v>
      </c>
      <c r="J73" s="17">
        <v>10388257.929999998</v>
      </c>
      <c r="K73" s="16">
        <f t="shared" si="10"/>
        <v>256500</v>
      </c>
      <c r="L73" s="15">
        <f t="shared" si="11"/>
        <v>0</v>
      </c>
      <c r="M73" s="14">
        <v>2.0023870855120367</v>
      </c>
      <c r="N73" s="13">
        <v>0.59359072151956094</v>
      </c>
      <c r="O73" s="12">
        <v>1.4087963639924759</v>
      </c>
    </row>
    <row r="74" spans="2:15" x14ac:dyDescent="0.3">
      <c r="B74" s="21">
        <v>44313</v>
      </c>
      <c r="C74" s="20">
        <v>428.7</v>
      </c>
      <c r="D74" s="22">
        <v>39.29</v>
      </c>
      <c r="E74" s="16">
        <v>82.802000000000007</v>
      </c>
      <c r="F74" s="16">
        <v>28</v>
      </c>
      <c r="G74" s="17">
        <v>10069258.59</v>
      </c>
      <c r="H74" s="16">
        <v>256500</v>
      </c>
      <c r="I74" s="18">
        <f t="shared" si="9"/>
        <v>39.256368771929822</v>
      </c>
      <c r="J74" s="17">
        <v>10069258.59</v>
      </c>
      <c r="K74" s="16">
        <f t="shared" si="10"/>
        <v>256500</v>
      </c>
      <c r="L74" s="15">
        <f t="shared" si="11"/>
        <v>0</v>
      </c>
      <c r="M74" s="14">
        <v>2.0058722605514099</v>
      </c>
      <c r="N74" s="13">
        <v>0.60312747316185478</v>
      </c>
      <c r="O74" s="12">
        <v>1.4027447873895549</v>
      </c>
    </row>
    <row r="75" spans="2:15" x14ac:dyDescent="0.3">
      <c r="B75" s="21">
        <v>44312</v>
      </c>
      <c r="C75" s="20">
        <v>431.36</v>
      </c>
      <c r="D75" s="22">
        <v>39.49</v>
      </c>
      <c r="E75" s="16">
        <v>350.64890000000003</v>
      </c>
      <c r="F75" s="16">
        <v>23</v>
      </c>
      <c r="G75" s="17">
        <v>10131355.459999999</v>
      </c>
      <c r="H75" s="16">
        <v>256500</v>
      </c>
      <c r="I75" s="18">
        <f t="shared" si="9"/>
        <v>39.498461832358672</v>
      </c>
      <c r="J75" s="17">
        <v>10131355.459999999</v>
      </c>
      <c r="K75" s="16">
        <f t="shared" si="10"/>
        <v>256500</v>
      </c>
      <c r="L75" s="15">
        <f t="shared" si="11"/>
        <v>0</v>
      </c>
      <c r="M75" s="14">
        <v>1.9996244421573184</v>
      </c>
      <c r="N75" s="13">
        <v>0.6012844020774295</v>
      </c>
      <c r="O75" s="12">
        <v>1.3983400400798889</v>
      </c>
    </row>
    <row r="76" spans="2:15" x14ac:dyDescent="0.3">
      <c r="B76" s="21">
        <v>44309</v>
      </c>
      <c r="C76" s="20">
        <v>423.49</v>
      </c>
      <c r="D76" s="22">
        <v>38.76</v>
      </c>
      <c r="E76" s="16">
        <v>306.61099999999999</v>
      </c>
      <c r="F76" s="16">
        <v>63</v>
      </c>
      <c r="G76" s="17">
        <v>9938529.4900000002</v>
      </c>
      <c r="H76" s="16">
        <v>256500</v>
      </c>
      <c r="I76" s="18">
        <f t="shared" si="9"/>
        <v>38.746703664717352</v>
      </c>
      <c r="J76" s="17">
        <v>9938529.4900000002</v>
      </c>
      <c r="K76" s="16">
        <f t="shared" si="10"/>
        <v>256500</v>
      </c>
      <c r="L76" s="15">
        <f t="shared" si="11"/>
        <v>0</v>
      </c>
      <c r="M76" s="14">
        <v>1.9946043878972279</v>
      </c>
      <c r="N76" s="13">
        <v>0.60730056051783166</v>
      </c>
      <c r="O76" s="12">
        <v>1.3873038273793963</v>
      </c>
    </row>
    <row r="77" spans="2:15" x14ac:dyDescent="0.3">
      <c r="B77" s="21">
        <v>44308</v>
      </c>
      <c r="C77" s="20">
        <v>424.81</v>
      </c>
      <c r="D77" s="22">
        <v>39.04</v>
      </c>
      <c r="E77" s="16">
        <v>266.54750000000001</v>
      </c>
      <c r="F77" s="16">
        <v>26</v>
      </c>
      <c r="G77" s="17">
        <v>10011793.57</v>
      </c>
      <c r="H77" s="16">
        <v>256500</v>
      </c>
      <c r="I77" s="18">
        <f t="shared" si="9"/>
        <v>39.03233360623782</v>
      </c>
      <c r="J77" s="17">
        <v>10011793.57</v>
      </c>
      <c r="K77" s="16">
        <f t="shared" si="10"/>
        <v>256500</v>
      </c>
      <c r="L77" s="15">
        <f t="shared" si="11"/>
        <v>0</v>
      </c>
      <c r="M77" s="14">
        <v>1.9951561366441557</v>
      </c>
      <c r="N77" s="13">
        <v>0.60379704572754189</v>
      </c>
      <c r="O77" s="12">
        <v>1.3913590909166138</v>
      </c>
    </row>
    <row r="78" spans="2:15" x14ac:dyDescent="0.3">
      <c r="B78" s="21">
        <v>44307</v>
      </c>
      <c r="C78" s="20">
        <v>421.69</v>
      </c>
      <c r="D78" s="22">
        <v>38.56</v>
      </c>
      <c r="E78" s="16">
        <v>222.56899999999999</v>
      </c>
      <c r="F78" s="16">
        <v>45</v>
      </c>
      <c r="G78" s="17">
        <v>9983336.5299999993</v>
      </c>
      <c r="H78" s="16">
        <v>256500</v>
      </c>
      <c r="I78" s="18">
        <f t="shared" si="9"/>
        <v>38.921389980506817</v>
      </c>
      <c r="J78" s="17">
        <v>9983336.5299999993</v>
      </c>
      <c r="K78" s="16">
        <f t="shared" si="10"/>
        <v>256500</v>
      </c>
      <c r="L78" s="15">
        <f t="shared" si="11"/>
        <v>0</v>
      </c>
      <c r="M78" s="14">
        <v>1.9979098791333643</v>
      </c>
      <c r="N78" s="13">
        <v>0.60328595173581712</v>
      </c>
      <c r="O78" s="12">
        <v>1.3946239273975471</v>
      </c>
    </row>
    <row r="79" spans="2:15" x14ac:dyDescent="0.3">
      <c r="B79" s="21">
        <v>44306</v>
      </c>
      <c r="C79" s="20">
        <v>423.98</v>
      </c>
      <c r="D79" s="22">
        <v>38.94</v>
      </c>
      <c r="E79" s="16">
        <v>265.4914</v>
      </c>
      <c r="F79" s="16">
        <v>47</v>
      </c>
      <c r="G79" s="17">
        <v>9979443.8200000003</v>
      </c>
      <c r="H79" s="16">
        <v>256500</v>
      </c>
      <c r="I79" s="18">
        <f t="shared" si="9"/>
        <v>38.906213723196885</v>
      </c>
      <c r="J79" s="17">
        <v>9979443.8200000003</v>
      </c>
      <c r="K79" s="16">
        <f t="shared" si="10"/>
        <v>256500</v>
      </c>
      <c r="L79" s="15">
        <f t="shared" si="11"/>
        <v>0</v>
      </c>
      <c r="M79" s="14">
        <v>1.9982158935586853</v>
      </c>
      <c r="N79" s="13">
        <v>0.60515228693376222</v>
      </c>
      <c r="O79" s="12">
        <v>1.3930636066249231</v>
      </c>
    </row>
    <row r="80" spans="2:15" x14ac:dyDescent="0.3">
      <c r="B80" s="21">
        <v>44305</v>
      </c>
      <c r="C80" s="20">
        <v>428.8</v>
      </c>
      <c r="D80" s="22">
        <v>39.380000000000003</v>
      </c>
      <c r="E80" s="16">
        <v>322.63559999999995</v>
      </c>
      <c r="F80" s="16">
        <v>95</v>
      </c>
      <c r="G80" s="17">
        <v>10077977.899999999</v>
      </c>
      <c r="H80" s="16">
        <v>256500</v>
      </c>
      <c r="I80" s="18">
        <f t="shared" si="9"/>
        <v>39.290362183235864</v>
      </c>
      <c r="J80" s="17">
        <v>10077977.899999999</v>
      </c>
      <c r="K80" s="16">
        <f t="shared" si="10"/>
        <v>256500</v>
      </c>
      <c r="L80" s="15">
        <f t="shared" si="11"/>
        <v>0</v>
      </c>
      <c r="M80" s="14">
        <v>2.0001949349382881</v>
      </c>
      <c r="N80" s="13">
        <v>0.60262290811334296</v>
      </c>
      <c r="O80" s="12">
        <v>1.397572026824945</v>
      </c>
    </row>
    <row r="81" spans="2:15" x14ac:dyDescent="0.3">
      <c r="B81" s="21">
        <v>44302</v>
      </c>
      <c r="C81" s="20">
        <v>434.54</v>
      </c>
      <c r="D81" s="22">
        <v>39.770000000000003</v>
      </c>
      <c r="E81" s="16">
        <v>222.03110000000001</v>
      </c>
      <c r="F81" s="16">
        <v>48</v>
      </c>
      <c r="G81" s="17">
        <v>10206549.649999999</v>
      </c>
      <c r="H81" s="16">
        <v>256500</v>
      </c>
      <c r="I81" s="18">
        <f t="shared" ref="I81:I108" si="12">G81/H81</f>
        <v>39.791616569200777</v>
      </c>
      <c r="J81" s="17">
        <v>10206549.649999999</v>
      </c>
      <c r="K81" s="16">
        <f t="shared" ref="K81:K108" si="13">H81+ROUND((J81-G81)/I81,0)</f>
        <v>256500</v>
      </c>
      <c r="L81" s="15">
        <f t="shared" ref="L81:L108" si="14">K81-K82</f>
        <v>0</v>
      </c>
      <c r="M81" s="14">
        <v>2.0029821654764599</v>
      </c>
      <c r="N81" s="13">
        <v>0.59898370454701122</v>
      </c>
      <c r="O81" s="12">
        <v>1.4039984609294487</v>
      </c>
    </row>
    <row r="82" spans="2:15" x14ac:dyDescent="0.3">
      <c r="B82" s="21">
        <v>44301</v>
      </c>
      <c r="C82" s="20">
        <v>437.58</v>
      </c>
      <c r="D82" s="22">
        <v>40.18</v>
      </c>
      <c r="E82" s="16">
        <v>246.24250000000001</v>
      </c>
      <c r="F82" s="16">
        <v>50</v>
      </c>
      <c r="G82" s="17">
        <v>10307260.009999998</v>
      </c>
      <c r="H82" s="16">
        <v>256500</v>
      </c>
      <c r="I82" s="18">
        <f t="shared" si="12"/>
        <v>40.184249551656912</v>
      </c>
      <c r="J82" s="17">
        <v>10307260.009999998</v>
      </c>
      <c r="K82" s="16">
        <f t="shared" si="13"/>
        <v>256500</v>
      </c>
      <c r="L82" s="15">
        <f t="shared" si="14"/>
        <v>0</v>
      </c>
      <c r="M82" s="14">
        <v>1.9930996695600003</v>
      </c>
      <c r="N82" s="13">
        <v>0.59519955003056146</v>
      </c>
      <c r="O82" s="12">
        <v>1.3979001195294387</v>
      </c>
    </row>
    <row r="83" spans="2:15" x14ac:dyDescent="0.3">
      <c r="B83" s="21">
        <v>44300</v>
      </c>
      <c r="C83" s="20">
        <v>434.42</v>
      </c>
      <c r="D83" s="22">
        <v>39.78</v>
      </c>
      <c r="E83" s="16">
        <v>239.7749</v>
      </c>
      <c r="F83" s="16">
        <v>44</v>
      </c>
      <c r="G83" s="17">
        <v>10228728.810000002</v>
      </c>
      <c r="H83" s="16">
        <v>256500</v>
      </c>
      <c r="I83" s="18">
        <f t="shared" si="12"/>
        <v>39.878085029239777</v>
      </c>
      <c r="J83" s="17">
        <v>10228728.810000002</v>
      </c>
      <c r="K83" s="16">
        <f t="shared" si="13"/>
        <v>256500</v>
      </c>
      <c r="L83" s="15">
        <f t="shared" si="14"/>
        <v>0</v>
      </c>
      <c r="M83" s="14">
        <v>2.0006411832908881</v>
      </c>
      <c r="N83" s="13">
        <v>0.5975929388238419</v>
      </c>
      <c r="O83" s="12">
        <v>1.403048244467046</v>
      </c>
    </row>
    <row r="84" spans="2:15" x14ac:dyDescent="0.3">
      <c r="B84" s="21">
        <v>44299</v>
      </c>
      <c r="C84" s="20">
        <v>418.64</v>
      </c>
      <c r="D84" s="22">
        <v>38.255000000000003</v>
      </c>
      <c r="E84" s="16">
        <v>188.0951</v>
      </c>
      <c r="F84" s="16">
        <v>26</v>
      </c>
      <c r="G84" s="17">
        <v>9809388.7799999993</v>
      </c>
      <c r="H84" s="16">
        <v>256500</v>
      </c>
      <c r="I84" s="18">
        <f t="shared" si="12"/>
        <v>38.243231111111108</v>
      </c>
      <c r="J84" s="17">
        <v>9809388.7799999993</v>
      </c>
      <c r="K84" s="16">
        <f t="shared" si="13"/>
        <v>256500</v>
      </c>
      <c r="L84" s="15">
        <f t="shared" si="14"/>
        <v>0</v>
      </c>
      <c r="M84" s="14">
        <v>2.0105434132869591</v>
      </c>
      <c r="N84" s="13">
        <v>0.61161017618469804</v>
      </c>
      <c r="O84" s="12">
        <v>1.3989332371022611</v>
      </c>
    </row>
    <row r="85" spans="2:15" x14ac:dyDescent="0.3">
      <c r="B85" s="21">
        <v>44298</v>
      </c>
      <c r="C85" s="20">
        <v>421.98</v>
      </c>
      <c r="D85" s="22">
        <v>38.590000000000003</v>
      </c>
      <c r="E85" s="16">
        <v>127.15649999999999</v>
      </c>
      <c r="F85" s="16">
        <v>21</v>
      </c>
      <c r="G85" s="17">
        <v>9945725.2199999988</v>
      </c>
      <c r="H85" s="16">
        <v>256500</v>
      </c>
      <c r="I85" s="18">
        <f t="shared" si="12"/>
        <v>38.774757192982449</v>
      </c>
      <c r="J85" s="17">
        <v>9945725.2199999988</v>
      </c>
      <c r="K85" s="16">
        <f t="shared" si="13"/>
        <v>256500</v>
      </c>
      <c r="L85" s="15">
        <f t="shared" si="14"/>
        <v>0</v>
      </c>
      <c r="M85" s="14">
        <v>1.9966083850846628</v>
      </c>
      <c r="N85" s="13">
        <v>0.60562284164934943</v>
      </c>
      <c r="O85" s="12">
        <v>1.3909855434353133</v>
      </c>
    </row>
    <row r="86" spans="2:15" x14ac:dyDescent="0.3">
      <c r="B86" s="21">
        <v>44295</v>
      </c>
      <c r="C86" s="20">
        <v>418.82</v>
      </c>
      <c r="D86" s="22">
        <v>38.99</v>
      </c>
      <c r="E86" s="16">
        <v>133.56429999999997</v>
      </c>
      <c r="F86" s="16">
        <v>30</v>
      </c>
      <c r="G86" s="17">
        <v>9869970.4600000009</v>
      </c>
      <c r="H86" s="16">
        <v>256500</v>
      </c>
      <c r="I86" s="18">
        <f t="shared" si="12"/>
        <v>38.479416998050688</v>
      </c>
      <c r="J86" s="17">
        <v>9869970.4600000009</v>
      </c>
      <c r="K86" s="16">
        <f t="shared" si="13"/>
        <v>256500</v>
      </c>
      <c r="L86" s="15">
        <f t="shared" si="14"/>
        <v>0</v>
      </c>
      <c r="M86" s="14">
        <v>1.9959740213852675</v>
      </c>
      <c r="N86" s="13">
        <v>0.60796986721680613</v>
      </c>
      <c r="O86" s="12">
        <v>1.3880041541684613</v>
      </c>
    </row>
    <row r="87" spans="2:15" x14ac:dyDescent="0.3">
      <c r="B87" s="21">
        <v>44294</v>
      </c>
      <c r="C87" s="20">
        <v>421.04</v>
      </c>
      <c r="D87" s="22">
        <v>38.729999999999997</v>
      </c>
      <c r="E87" s="16">
        <v>504.0127</v>
      </c>
      <c r="F87" s="16">
        <v>48</v>
      </c>
      <c r="G87" s="17">
        <v>9914576.4399999976</v>
      </c>
      <c r="H87" s="16">
        <v>256500</v>
      </c>
      <c r="I87" s="18">
        <f t="shared" si="12"/>
        <v>38.653319454191021</v>
      </c>
      <c r="J87" s="17">
        <v>9914576.4399999976</v>
      </c>
      <c r="K87" s="16">
        <f t="shared" si="13"/>
        <v>256500</v>
      </c>
      <c r="L87" s="15">
        <f t="shared" si="14"/>
        <v>0</v>
      </c>
      <c r="M87" s="14">
        <v>1.9993724109105768</v>
      </c>
      <c r="N87" s="13">
        <v>0.60683284217031075</v>
      </c>
      <c r="O87" s="12">
        <v>1.3925395687402662</v>
      </c>
    </row>
    <row r="88" spans="2:15" x14ac:dyDescent="0.3">
      <c r="B88" s="21">
        <v>44293</v>
      </c>
      <c r="C88" s="20">
        <v>428.94</v>
      </c>
      <c r="D88" s="22">
        <v>39.44</v>
      </c>
      <c r="E88" s="16">
        <v>314.73070000000001</v>
      </c>
      <c r="F88" s="16">
        <v>60</v>
      </c>
      <c r="G88" s="17">
        <v>10112955.379999999</v>
      </c>
      <c r="H88" s="16">
        <v>256500</v>
      </c>
      <c r="I88" s="18">
        <f t="shared" si="12"/>
        <v>39.42672662768031</v>
      </c>
      <c r="J88" s="17">
        <v>10112955.379999999</v>
      </c>
      <c r="K88" s="16">
        <f t="shared" si="13"/>
        <v>256500</v>
      </c>
      <c r="L88" s="15">
        <f t="shared" si="14"/>
        <v>0</v>
      </c>
      <c r="M88" s="14">
        <v>1.9992417330333363</v>
      </c>
      <c r="N88" s="13">
        <v>0.60045775066002516</v>
      </c>
      <c r="O88" s="12">
        <v>1.398783982373311</v>
      </c>
    </row>
    <row r="89" spans="2:15" x14ac:dyDescent="0.3">
      <c r="B89" s="21">
        <v>44292</v>
      </c>
      <c r="C89" s="20">
        <v>435.05</v>
      </c>
      <c r="D89" s="22">
        <v>39.94</v>
      </c>
      <c r="E89" s="16">
        <v>717.65919999999994</v>
      </c>
      <c r="F89" s="16">
        <v>97</v>
      </c>
      <c r="G89" s="17">
        <v>10285334.199999999</v>
      </c>
      <c r="H89" s="16">
        <v>256500</v>
      </c>
      <c r="I89" s="18">
        <f t="shared" si="12"/>
        <v>40.098768810916177</v>
      </c>
      <c r="J89" s="17">
        <v>10285334.199999999</v>
      </c>
      <c r="K89" s="16">
        <f t="shared" si="13"/>
        <v>256500</v>
      </c>
      <c r="L89" s="15">
        <f t="shared" si="14"/>
        <v>0</v>
      </c>
      <c r="M89" s="14">
        <v>1.994065420839704</v>
      </c>
      <c r="N89" s="13">
        <v>0.59457370573335377</v>
      </c>
      <c r="O89" s="12">
        <v>1.3994917151063502</v>
      </c>
    </row>
    <row r="90" spans="2:15" x14ac:dyDescent="0.3">
      <c r="B90" s="21">
        <v>44287</v>
      </c>
      <c r="C90" s="20">
        <v>410.49</v>
      </c>
      <c r="D90" s="22">
        <v>37.74</v>
      </c>
      <c r="E90" s="16">
        <v>32.485430000000001</v>
      </c>
      <c r="F90" s="16">
        <v>9</v>
      </c>
      <c r="G90" s="17">
        <v>9674010.4499999993</v>
      </c>
      <c r="H90" s="16">
        <v>256500</v>
      </c>
      <c r="I90" s="18">
        <f t="shared" si="12"/>
        <v>37.715440350877188</v>
      </c>
      <c r="J90" s="17">
        <v>9674010.4499999993</v>
      </c>
      <c r="K90" s="16">
        <f t="shared" si="13"/>
        <v>256500</v>
      </c>
      <c r="L90" s="15">
        <f t="shared" si="14"/>
        <v>0</v>
      </c>
      <c r="M90" s="14">
        <v>1.9939330642339756</v>
      </c>
      <c r="N90" s="13">
        <v>0.61377329812580472</v>
      </c>
      <c r="O90" s="12">
        <v>1.3801597661081708</v>
      </c>
    </row>
    <row r="91" spans="2:15" x14ac:dyDescent="0.3">
      <c r="B91" s="21">
        <v>44286</v>
      </c>
      <c r="C91" s="20">
        <v>404.01</v>
      </c>
      <c r="D91" s="22">
        <v>37.17</v>
      </c>
      <c r="E91" s="16">
        <v>382.88759999999996</v>
      </c>
      <c r="F91" s="16">
        <v>24</v>
      </c>
      <c r="G91" s="17">
        <v>9552374.8499999996</v>
      </c>
      <c r="H91" s="16">
        <v>256500</v>
      </c>
      <c r="I91" s="18">
        <f t="shared" si="12"/>
        <v>37.241227485380115</v>
      </c>
      <c r="J91" s="17">
        <v>9552374.8499999996</v>
      </c>
      <c r="K91" s="16">
        <f t="shared" si="13"/>
        <v>256500</v>
      </c>
      <c r="L91" s="15">
        <f t="shared" si="14"/>
        <v>0</v>
      </c>
      <c r="M91" s="14">
        <v>2.0065061517136757</v>
      </c>
      <c r="N91" s="13">
        <v>0.61664863371646272</v>
      </c>
      <c r="O91" s="12">
        <v>1.389857517997213</v>
      </c>
    </row>
    <row r="92" spans="2:15" x14ac:dyDescent="0.3">
      <c r="B92" s="21">
        <v>44285</v>
      </c>
      <c r="C92" s="20">
        <v>405.46</v>
      </c>
      <c r="D92" s="22">
        <v>37.44</v>
      </c>
      <c r="E92" s="16">
        <v>210.51560000000001</v>
      </c>
      <c r="F92" s="16">
        <v>48</v>
      </c>
      <c r="G92" s="17">
        <v>9604751.0700000003</v>
      </c>
      <c r="H92" s="16">
        <v>256500</v>
      </c>
      <c r="I92" s="18">
        <f t="shared" si="12"/>
        <v>37.445423274853802</v>
      </c>
      <c r="J92" s="17">
        <v>9604751.0700000003</v>
      </c>
      <c r="K92" s="16">
        <f t="shared" si="13"/>
        <v>256500</v>
      </c>
      <c r="L92" s="15">
        <f t="shared" si="14"/>
        <v>0</v>
      </c>
      <c r="M92" s="14">
        <v>2.0009348331814705</v>
      </c>
      <c r="N92" s="13">
        <v>0.61438354174857346</v>
      </c>
      <c r="O92" s="12">
        <v>1.386551291432897</v>
      </c>
    </row>
    <row r="93" spans="2:15" x14ac:dyDescent="0.3">
      <c r="B93" s="21">
        <v>44284</v>
      </c>
      <c r="C93" s="20">
        <v>409.95</v>
      </c>
      <c r="D93" s="22">
        <v>37.75</v>
      </c>
      <c r="E93" s="16">
        <v>496.78309999999999</v>
      </c>
      <c r="F93" s="16">
        <v>78</v>
      </c>
      <c r="G93" s="17">
        <v>9686242.0100000016</v>
      </c>
      <c r="H93" s="16">
        <v>256500</v>
      </c>
      <c r="I93" s="18">
        <f t="shared" si="12"/>
        <v>37.763126744639379</v>
      </c>
      <c r="J93" s="17">
        <v>9686242.0100000016</v>
      </c>
      <c r="K93" s="16">
        <f t="shared" si="13"/>
        <v>256500</v>
      </c>
      <c r="L93" s="15">
        <f t="shared" si="14"/>
        <v>0</v>
      </c>
      <c r="M93" s="14">
        <v>2.0004695185186683</v>
      </c>
      <c r="N93" s="13">
        <v>0.61257109660013531</v>
      </c>
      <c r="O93" s="12">
        <v>1.3878984219185329</v>
      </c>
    </row>
    <row r="94" spans="2:15" x14ac:dyDescent="0.3">
      <c r="B94" s="21">
        <v>44281</v>
      </c>
      <c r="C94" s="20">
        <v>395.8</v>
      </c>
      <c r="D94" s="22">
        <v>36.5</v>
      </c>
      <c r="E94" s="16">
        <v>445.6148</v>
      </c>
      <c r="F94" s="16">
        <v>93</v>
      </c>
      <c r="G94" s="17">
        <v>8628145.4399999995</v>
      </c>
      <c r="H94" s="16">
        <v>236500</v>
      </c>
      <c r="I94" s="18">
        <f t="shared" si="12"/>
        <v>36.482644566596193</v>
      </c>
      <c r="J94" s="17">
        <v>9357798.3313319236</v>
      </c>
      <c r="K94" s="16">
        <f t="shared" si="13"/>
        <v>256500</v>
      </c>
      <c r="L94" s="15">
        <f t="shared" si="14"/>
        <v>0</v>
      </c>
      <c r="M94" s="14">
        <v>2.0017217839886765</v>
      </c>
      <c r="N94" s="13">
        <v>0.62293592612294479</v>
      </c>
      <c r="O94" s="12">
        <v>1.3787858578657317</v>
      </c>
    </row>
    <row r="95" spans="2:15" x14ac:dyDescent="0.3">
      <c r="B95" s="21">
        <v>44280</v>
      </c>
      <c r="C95" s="20">
        <v>378.9</v>
      </c>
      <c r="D95" s="22">
        <v>34.880000000000003</v>
      </c>
      <c r="E95" s="16">
        <v>470.35720000000003</v>
      </c>
      <c r="F95" s="16">
        <v>111</v>
      </c>
      <c r="G95" s="17">
        <v>8240275.7400000002</v>
      </c>
      <c r="H95" s="16">
        <v>236500</v>
      </c>
      <c r="I95" s="18">
        <f t="shared" si="12"/>
        <v>34.84260355179704</v>
      </c>
      <c r="J95" s="17">
        <v>8937127.8110359404</v>
      </c>
      <c r="K95" s="16">
        <f t="shared" si="13"/>
        <v>256500</v>
      </c>
      <c r="L95" s="15">
        <f t="shared" si="14"/>
        <v>20000</v>
      </c>
      <c r="M95" s="14">
        <v>2.0017170144874923</v>
      </c>
      <c r="N95" s="13">
        <v>0.63802386186743421</v>
      </c>
      <c r="O95" s="12">
        <v>1.363693152620058</v>
      </c>
    </row>
    <row r="96" spans="2:15" x14ac:dyDescent="0.3">
      <c r="B96" s="21">
        <v>44279</v>
      </c>
      <c r="C96" s="20">
        <v>388.34</v>
      </c>
      <c r="D96" s="22">
        <v>35.75</v>
      </c>
      <c r="E96" s="16">
        <v>676.8297</v>
      </c>
      <c r="F96" s="16">
        <v>142</v>
      </c>
      <c r="G96" s="17">
        <v>8433954.1699999999</v>
      </c>
      <c r="H96" s="16">
        <v>236500</v>
      </c>
      <c r="I96" s="18">
        <f t="shared" si="12"/>
        <v>35.661539830866808</v>
      </c>
      <c r="J96" s="17">
        <v>8433954.1699999999</v>
      </c>
      <c r="K96" s="16">
        <f t="shared" si="13"/>
        <v>236500</v>
      </c>
      <c r="L96" s="15">
        <f t="shared" si="14"/>
        <v>0</v>
      </c>
      <c r="M96" s="14">
        <v>1.9972731497543814</v>
      </c>
      <c r="N96" s="13">
        <v>0.68440853408146984</v>
      </c>
      <c r="O96" s="12">
        <v>1.3128646156729116</v>
      </c>
    </row>
    <row r="97" spans="2:15" x14ac:dyDescent="0.3">
      <c r="B97" s="21">
        <v>44278</v>
      </c>
      <c r="C97" s="20">
        <v>398.11</v>
      </c>
      <c r="D97" s="22">
        <v>37.04</v>
      </c>
      <c r="E97" s="16">
        <v>525.17290000000003</v>
      </c>
      <c r="F97" s="16">
        <v>76</v>
      </c>
      <c r="G97" s="17">
        <v>8679847.6400000006</v>
      </c>
      <c r="H97" s="16">
        <v>236500</v>
      </c>
      <c r="I97" s="18">
        <f t="shared" si="12"/>
        <v>36.701258520084572</v>
      </c>
      <c r="J97" s="17">
        <v>8679847.6400000006</v>
      </c>
      <c r="K97" s="16">
        <f t="shared" si="13"/>
        <v>236500</v>
      </c>
      <c r="L97" s="15">
        <f t="shared" si="14"/>
        <v>0</v>
      </c>
      <c r="M97" s="14">
        <v>1.9995134223346804</v>
      </c>
      <c r="N97" s="13">
        <v>0.67328046555434695</v>
      </c>
      <c r="O97" s="12">
        <v>1.3262329567803335</v>
      </c>
    </row>
    <row r="98" spans="2:15" x14ac:dyDescent="0.3">
      <c r="B98" s="21">
        <v>44277</v>
      </c>
      <c r="C98" s="20">
        <v>400.42</v>
      </c>
      <c r="D98" s="22">
        <v>37.39</v>
      </c>
      <c r="E98" s="16">
        <v>111.59639999999999</v>
      </c>
      <c r="F98" s="16">
        <v>22</v>
      </c>
      <c r="G98" s="17">
        <v>8782117.4399999995</v>
      </c>
      <c r="H98" s="16">
        <v>236500</v>
      </c>
      <c r="I98" s="18">
        <f t="shared" si="12"/>
        <v>37.133688964059196</v>
      </c>
      <c r="J98" s="17">
        <v>8782117.4399999995</v>
      </c>
      <c r="K98" s="16">
        <f t="shared" si="13"/>
        <v>236500</v>
      </c>
      <c r="L98" s="15">
        <f t="shared" si="14"/>
        <v>0</v>
      </c>
      <c r="M98" s="14">
        <v>2.000935382617703</v>
      </c>
      <c r="N98" s="13">
        <v>0.6673663339214011</v>
      </c>
      <c r="O98" s="12">
        <v>1.3335690486963017</v>
      </c>
    </row>
    <row r="99" spans="2:15" x14ac:dyDescent="0.3">
      <c r="B99" s="21">
        <v>44274</v>
      </c>
      <c r="C99" s="20">
        <v>399.78</v>
      </c>
      <c r="D99" s="22">
        <v>37.090000000000003</v>
      </c>
      <c r="E99" s="16">
        <v>178.7235</v>
      </c>
      <c r="F99" s="16">
        <v>21</v>
      </c>
      <c r="G99" s="17">
        <v>8779580.1499999985</v>
      </c>
      <c r="H99" s="16">
        <v>236500</v>
      </c>
      <c r="I99" s="18">
        <f t="shared" si="12"/>
        <v>37.122960465116272</v>
      </c>
      <c r="J99" s="17">
        <v>8779580.1499999985</v>
      </c>
      <c r="K99" s="16">
        <f t="shared" si="13"/>
        <v>236500</v>
      </c>
      <c r="L99" s="15">
        <f t="shared" si="14"/>
        <v>0</v>
      </c>
      <c r="M99" s="14">
        <v>2.0009759509969278</v>
      </c>
      <c r="N99" s="13">
        <v>0.66702150216146738</v>
      </c>
      <c r="O99" s="12">
        <v>1.3339544488354607</v>
      </c>
    </row>
    <row r="100" spans="2:15" x14ac:dyDescent="0.3">
      <c r="B100" s="21">
        <v>44273</v>
      </c>
      <c r="C100" s="20">
        <v>413.79</v>
      </c>
      <c r="D100" s="22">
        <v>38.06</v>
      </c>
      <c r="E100" s="16">
        <v>58.217199999999998</v>
      </c>
      <c r="F100" s="16">
        <v>23</v>
      </c>
      <c r="G100" s="17">
        <v>9022978.379999999</v>
      </c>
      <c r="H100" s="16">
        <v>236500</v>
      </c>
      <c r="I100" s="18">
        <f t="shared" si="12"/>
        <v>38.152128456659618</v>
      </c>
      <c r="J100" s="17">
        <v>9022978.379999999</v>
      </c>
      <c r="K100" s="16">
        <f t="shared" si="13"/>
        <v>236500</v>
      </c>
      <c r="L100" s="15">
        <f t="shared" si="14"/>
        <v>0</v>
      </c>
      <c r="M100" s="14">
        <v>2.0000535178052816</v>
      </c>
      <c r="N100" s="13">
        <v>0.66059336495938725</v>
      </c>
      <c r="O100" s="12">
        <v>1.3394601528458945</v>
      </c>
    </row>
    <row r="101" spans="2:15" x14ac:dyDescent="0.3">
      <c r="B101" s="21">
        <v>44272</v>
      </c>
      <c r="C101" s="20">
        <v>404.72</v>
      </c>
      <c r="D101" s="22">
        <v>37.340000000000003</v>
      </c>
      <c r="E101" s="16">
        <v>2856.3420000000001</v>
      </c>
      <c r="F101" s="16">
        <v>138</v>
      </c>
      <c r="G101" s="17">
        <v>8824538.7300000004</v>
      </c>
      <c r="H101" s="16">
        <v>236500</v>
      </c>
      <c r="I101" s="18">
        <f t="shared" si="12"/>
        <v>37.313060169133195</v>
      </c>
      <c r="J101" s="17">
        <v>8824538.7300000004</v>
      </c>
      <c r="K101" s="16">
        <f t="shared" si="13"/>
        <v>236500</v>
      </c>
      <c r="L101" s="15">
        <f t="shared" si="14"/>
        <v>0</v>
      </c>
      <c r="M101" s="14">
        <v>2.0002244491253993</v>
      </c>
      <c r="N101" s="13">
        <v>0.66796671195526613</v>
      </c>
      <c r="O101" s="12">
        <v>1.332257737170133</v>
      </c>
    </row>
    <row r="102" spans="2:15" x14ac:dyDescent="0.3">
      <c r="B102" s="21">
        <v>44271</v>
      </c>
      <c r="C102" s="20">
        <v>422.82</v>
      </c>
      <c r="D102" s="22">
        <v>39.39</v>
      </c>
      <c r="E102" s="16">
        <v>78.90634</v>
      </c>
      <c r="F102" s="16">
        <v>24</v>
      </c>
      <c r="G102" s="17">
        <v>9174369.8699999992</v>
      </c>
      <c r="H102" s="16">
        <v>236500</v>
      </c>
      <c r="I102" s="18">
        <f t="shared" si="12"/>
        <v>38.792261606765322</v>
      </c>
      <c r="J102" s="17">
        <v>9174369.8699999992</v>
      </c>
      <c r="K102" s="16">
        <f t="shared" si="13"/>
        <v>236500</v>
      </c>
      <c r="L102" s="15">
        <f t="shared" si="14"/>
        <v>0</v>
      </c>
      <c r="M102" s="14">
        <v>2.0005901124629504</v>
      </c>
      <c r="N102" s="13">
        <v>0.65653050131496393</v>
      </c>
      <c r="O102" s="12">
        <v>1.3440596111479863</v>
      </c>
    </row>
    <row r="103" spans="2:15" x14ac:dyDescent="0.3">
      <c r="B103" s="21">
        <v>44270</v>
      </c>
      <c r="C103" s="20">
        <v>431.37</v>
      </c>
      <c r="D103" s="22">
        <v>39.81</v>
      </c>
      <c r="E103" s="16">
        <v>463.44740000000002</v>
      </c>
      <c r="F103" s="16">
        <v>36</v>
      </c>
      <c r="G103" s="17">
        <v>9399582.4799999986</v>
      </c>
      <c r="H103" s="16">
        <v>236500</v>
      </c>
      <c r="I103" s="18">
        <f t="shared" si="12"/>
        <v>39.74453479915433</v>
      </c>
      <c r="J103" s="17">
        <v>9399582.4799999986</v>
      </c>
      <c r="K103" s="16">
        <f t="shared" si="13"/>
        <v>236500</v>
      </c>
      <c r="L103" s="15">
        <f t="shared" si="14"/>
        <v>0</v>
      </c>
      <c r="M103" s="14">
        <v>1.9933025982660459</v>
      </c>
      <c r="N103" s="13">
        <v>0.6472279160212232</v>
      </c>
      <c r="O103" s="12">
        <v>1.3460746822448226</v>
      </c>
    </row>
    <row r="104" spans="2:15" x14ac:dyDescent="0.3">
      <c r="B104" s="21">
        <v>44267</v>
      </c>
      <c r="C104" s="20">
        <v>433.48</v>
      </c>
      <c r="D104" s="22">
        <v>39.9</v>
      </c>
      <c r="E104" s="16">
        <v>148.56100000000001</v>
      </c>
      <c r="F104" s="16">
        <v>29</v>
      </c>
      <c r="G104" s="17">
        <v>9435912.2699999977</v>
      </c>
      <c r="H104" s="16">
        <v>236500</v>
      </c>
      <c r="I104" s="18">
        <f t="shared" si="12"/>
        <v>39.898149133192376</v>
      </c>
      <c r="J104" s="17">
        <v>9435912.2699999977</v>
      </c>
      <c r="K104" s="16">
        <f t="shared" si="13"/>
        <v>236500</v>
      </c>
      <c r="L104" s="15">
        <f t="shared" si="14"/>
        <v>0</v>
      </c>
      <c r="M104" s="14">
        <v>1.9977188533144348</v>
      </c>
      <c r="N104" s="13">
        <v>0.64630739090159017</v>
      </c>
      <c r="O104" s="12">
        <v>1.3514114624128446</v>
      </c>
    </row>
    <row r="105" spans="2:15" x14ac:dyDescent="0.3">
      <c r="B105" s="21">
        <v>44266</v>
      </c>
      <c r="C105" s="20">
        <v>428.44</v>
      </c>
      <c r="D105" s="22">
        <v>39.51</v>
      </c>
      <c r="E105" s="16">
        <v>196.6848</v>
      </c>
      <c r="F105" s="16">
        <v>39</v>
      </c>
      <c r="G105" s="17">
        <v>9343928.7400000021</v>
      </c>
      <c r="H105" s="16">
        <v>236500</v>
      </c>
      <c r="I105" s="18">
        <f t="shared" si="12"/>
        <v>39.509212431289647</v>
      </c>
      <c r="J105" s="17">
        <v>9343928.7400000021</v>
      </c>
      <c r="K105" s="16">
        <f t="shared" si="13"/>
        <v>236500</v>
      </c>
      <c r="L105" s="15">
        <f t="shared" si="14"/>
        <v>0</v>
      </c>
      <c r="M105" s="14">
        <v>2.0074574808882795</v>
      </c>
      <c r="N105" s="13">
        <v>0.64886835277812693</v>
      </c>
      <c r="O105" s="12">
        <v>1.3585891281101525</v>
      </c>
    </row>
    <row r="106" spans="2:15" x14ac:dyDescent="0.3">
      <c r="B106" s="21">
        <v>44265</v>
      </c>
      <c r="C106" s="20">
        <v>432.4</v>
      </c>
      <c r="D106" s="22">
        <v>39.75</v>
      </c>
      <c r="E106" s="16">
        <v>1016.175</v>
      </c>
      <c r="F106" s="16">
        <v>55</v>
      </c>
      <c r="G106" s="17">
        <v>9429861.1600000001</v>
      </c>
      <c r="H106" s="16">
        <v>236500</v>
      </c>
      <c r="I106" s="18">
        <f t="shared" si="12"/>
        <v>39.872563044397467</v>
      </c>
      <c r="J106" s="17">
        <v>9429861.1600000001</v>
      </c>
      <c r="K106" s="16">
        <f t="shared" si="13"/>
        <v>236500</v>
      </c>
      <c r="L106" s="15">
        <f t="shared" si="14"/>
        <v>0</v>
      </c>
      <c r="M106" s="14">
        <v>1.9981939988605304</v>
      </c>
      <c r="N106" s="13">
        <v>0.64591534028481923</v>
      </c>
      <c r="O106" s="12">
        <v>1.3522786585757112</v>
      </c>
    </row>
    <row r="107" spans="2:15" x14ac:dyDescent="0.3">
      <c r="B107" s="21">
        <v>44264</v>
      </c>
      <c r="C107" s="20">
        <v>428.38</v>
      </c>
      <c r="D107" s="22">
        <v>39.22</v>
      </c>
      <c r="E107" s="16">
        <v>1125.55</v>
      </c>
      <c r="F107" s="16">
        <v>84</v>
      </c>
      <c r="G107" s="17">
        <v>9326322.3699999992</v>
      </c>
      <c r="H107" s="16">
        <v>236500</v>
      </c>
      <c r="I107" s="18">
        <f t="shared" si="12"/>
        <v>39.434766892177585</v>
      </c>
      <c r="J107" s="17">
        <v>9326322.3699999992</v>
      </c>
      <c r="K107" s="16">
        <f t="shared" si="13"/>
        <v>236500</v>
      </c>
      <c r="L107" s="15">
        <f t="shared" si="14"/>
        <v>0</v>
      </c>
      <c r="M107" s="14">
        <v>2.0005911151021043</v>
      </c>
      <c r="N107" s="13">
        <v>0.65003089422481553</v>
      </c>
      <c r="O107" s="12">
        <v>1.3505602208772889</v>
      </c>
    </row>
    <row r="108" spans="2:15" x14ac:dyDescent="0.3">
      <c r="B108" s="21">
        <v>44263</v>
      </c>
      <c r="C108" s="20">
        <v>416.13</v>
      </c>
      <c r="D108" s="22">
        <v>38.340000000000003</v>
      </c>
      <c r="E108" s="16">
        <v>596.52390000000003</v>
      </c>
      <c r="F108" s="16">
        <v>37</v>
      </c>
      <c r="G108" s="17">
        <v>9066152.0600000005</v>
      </c>
      <c r="H108" s="16">
        <v>236500</v>
      </c>
      <c r="I108" s="18">
        <f t="shared" si="12"/>
        <v>38.334681014799159</v>
      </c>
      <c r="J108" s="17">
        <v>9066152.0600000005</v>
      </c>
      <c r="K108" s="16">
        <f t="shared" si="13"/>
        <v>236500</v>
      </c>
      <c r="L108" s="15">
        <f t="shared" si="14"/>
        <v>0</v>
      </c>
      <c r="M108" s="14">
        <v>1.9984403327998006</v>
      </c>
      <c r="N108" s="13">
        <v>0.65898563144108568</v>
      </c>
      <c r="O108" s="12">
        <v>1.339454701358715</v>
      </c>
    </row>
    <row r="109" spans="2:15" x14ac:dyDescent="0.3">
      <c r="B109" s="21">
        <v>44260</v>
      </c>
      <c r="C109" s="20">
        <v>405.41</v>
      </c>
      <c r="D109" s="22">
        <v>37.15</v>
      </c>
      <c r="E109" s="16">
        <v>996.15009999999995</v>
      </c>
      <c r="F109" s="16">
        <v>51</v>
      </c>
      <c r="G109" s="17">
        <v>8832268.540000001</v>
      </c>
      <c r="H109" s="16">
        <v>236500</v>
      </c>
      <c r="I109" s="18">
        <f t="shared" ref="I109:I113" si="15">G109/H109</f>
        <v>37.345744355179711</v>
      </c>
      <c r="J109" s="17">
        <v>8832268.540000001</v>
      </c>
      <c r="K109" s="16">
        <f t="shared" ref="K109:K113" si="16">H109+ROUND((J109-G109)/I109,0)</f>
        <v>236500</v>
      </c>
      <c r="L109" s="15">
        <f t="shared" ref="L109:L113" si="17">K109-K110</f>
        <v>0</v>
      </c>
      <c r="M109" s="14">
        <v>2.0023768355666411</v>
      </c>
      <c r="N109" s="13">
        <v>0.66759857937924505</v>
      </c>
      <c r="O109" s="12">
        <v>1.334778256187396</v>
      </c>
    </row>
    <row r="110" spans="2:15" x14ac:dyDescent="0.3">
      <c r="B110" s="21">
        <v>44259</v>
      </c>
      <c r="C110" s="20">
        <v>407.62</v>
      </c>
      <c r="D110" s="22">
        <v>37.880000000000003</v>
      </c>
      <c r="E110" s="16">
        <v>853.23259999999993</v>
      </c>
      <c r="F110" s="16">
        <v>44</v>
      </c>
      <c r="G110" s="17">
        <v>8922723.3400000017</v>
      </c>
      <c r="H110" s="16">
        <v>236500</v>
      </c>
      <c r="I110" s="18">
        <f t="shared" si="15"/>
        <v>37.728217082452439</v>
      </c>
      <c r="J110" s="17">
        <v>8922723.3400000017</v>
      </c>
      <c r="K110" s="16">
        <f t="shared" si="16"/>
        <v>236500</v>
      </c>
      <c r="L110" s="15">
        <f t="shared" si="17"/>
        <v>0</v>
      </c>
      <c r="M110" s="14">
        <v>2.0051683772143041</v>
      </c>
      <c r="N110" s="13">
        <v>0.66262535043476967</v>
      </c>
      <c r="O110" s="12">
        <v>1.3425430267795344</v>
      </c>
    </row>
    <row r="111" spans="2:15" x14ac:dyDescent="0.3">
      <c r="B111" s="21">
        <v>44258</v>
      </c>
      <c r="C111" s="20">
        <v>406.94</v>
      </c>
      <c r="D111" s="22">
        <v>37.4</v>
      </c>
      <c r="E111" s="16">
        <v>1199.796</v>
      </c>
      <c r="F111" s="16">
        <v>54</v>
      </c>
      <c r="G111" s="17">
        <v>8851938.8900000006</v>
      </c>
      <c r="H111" s="16">
        <v>236500</v>
      </c>
      <c r="I111" s="18">
        <f t="shared" si="15"/>
        <v>37.428917082452436</v>
      </c>
      <c r="J111" s="17">
        <v>8851938.8900000006</v>
      </c>
      <c r="K111" s="16">
        <f t="shared" si="16"/>
        <v>236500</v>
      </c>
      <c r="L111" s="15">
        <f t="shared" si="17"/>
        <v>0</v>
      </c>
      <c r="M111" s="14">
        <v>1.9954858285290309</v>
      </c>
      <c r="N111" s="13">
        <v>0.6673700172821686</v>
      </c>
      <c r="O111" s="12">
        <v>1.3281158112468623</v>
      </c>
    </row>
    <row r="112" spans="2:15" x14ac:dyDescent="0.3">
      <c r="B112" s="21">
        <v>44257</v>
      </c>
      <c r="C112" s="20">
        <v>413.82</v>
      </c>
      <c r="D112" s="22">
        <v>38</v>
      </c>
      <c r="E112" s="16">
        <v>450.30029999999999</v>
      </c>
      <c r="F112" s="16">
        <v>39</v>
      </c>
      <c r="G112" s="17">
        <v>8219970.1199999992</v>
      </c>
      <c r="H112" s="16">
        <v>216500</v>
      </c>
      <c r="I112" s="18">
        <f t="shared" si="15"/>
        <v>37.967529422632794</v>
      </c>
      <c r="J112" s="17">
        <v>8979320.708452655</v>
      </c>
      <c r="K112" s="16">
        <f t="shared" si="16"/>
        <v>236500</v>
      </c>
      <c r="L112" s="15">
        <f t="shared" si="17"/>
        <v>0</v>
      </c>
      <c r="M112" s="14">
        <v>2.0032107588124735</v>
      </c>
      <c r="N112" s="13">
        <v>0.66341230516384209</v>
      </c>
      <c r="O112" s="12">
        <v>1.3397984536486314</v>
      </c>
    </row>
    <row r="113" spans="2:15" x14ac:dyDescent="0.3">
      <c r="B113" s="21">
        <v>44256</v>
      </c>
      <c r="C113" s="20">
        <v>409.64</v>
      </c>
      <c r="D113" s="22">
        <v>37.799999999999997</v>
      </c>
      <c r="E113" s="16">
        <v>668.16180000000008</v>
      </c>
      <c r="F113" s="16">
        <v>40</v>
      </c>
      <c r="G113" s="17">
        <v>8173655.7200000007</v>
      </c>
      <c r="H113" s="16">
        <v>216500</v>
      </c>
      <c r="I113" s="18">
        <f t="shared" si="15"/>
        <v>37.753606096997693</v>
      </c>
      <c r="J113" s="17">
        <v>8928727.8419399541</v>
      </c>
      <c r="K113" s="16">
        <f t="shared" si="16"/>
        <v>236500</v>
      </c>
      <c r="L113" s="15">
        <f t="shared" si="17"/>
        <v>20000</v>
      </c>
      <c r="M113" s="14">
        <v>1.9996839948613223</v>
      </c>
      <c r="N113" s="13">
        <v>0.66378483753988948</v>
      </c>
      <c r="O113" s="12">
        <v>1.3358991573214327</v>
      </c>
    </row>
    <row r="114" spans="2:15" x14ac:dyDescent="0.3">
      <c r="B114" s="21">
        <v>44253</v>
      </c>
      <c r="C114" s="20">
        <v>392.25</v>
      </c>
      <c r="D114" s="22">
        <v>36.229999999999997</v>
      </c>
      <c r="E114" s="16">
        <v>579.70269999999994</v>
      </c>
      <c r="F114" s="16">
        <v>85</v>
      </c>
      <c r="G114" s="17">
        <v>7906080.6800000006</v>
      </c>
      <c r="H114" s="16">
        <v>216500</v>
      </c>
      <c r="I114" s="18">
        <f t="shared" ref="I114:I118" si="18">G114/H114</f>
        <v>36.517693672055429</v>
      </c>
      <c r="J114" s="17">
        <v>7906080.6800000006</v>
      </c>
      <c r="K114" s="16">
        <f t="shared" ref="K114:K118" si="19">H114+ROUND((J114-G114)/I114,0)</f>
        <v>216500</v>
      </c>
      <c r="L114" s="15">
        <f t="shared" ref="L114:L118" si="20">K114-K115</f>
        <v>0</v>
      </c>
      <c r="M114" s="14">
        <v>1.9850334363144899</v>
      </c>
      <c r="N114" s="13">
        <v>0.60563946837941951</v>
      </c>
      <c r="O114" s="12">
        <v>1.3793939679350704</v>
      </c>
    </row>
    <row r="115" spans="2:15" x14ac:dyDescent="0.3">
      <c r="B115" s="21">
        <v>44252</v>
      </c>
      <c r="C115" s="20">
        <v>404.44</v>
      </c>
      <c r="D115" s="22">
        <v>37.33</v>
      </c>
      <c r="E115" s="16">
        <v>441.92690000000005</v>
      </c>
      <c r="F115" s="16">
        <v>42</v>
      </c>
      <c r="G115" s="17">
        <v>8079365.3499999996</v>
      </c>
      <c r="H115" s="16">
        <v>216500</v>
      </c>
      <c r="I115" s="18">
        <f t="shared" si="18"/>
        <v>37.318084757505773</v>
      </c>
      <c r="J115" s="17">
        <v>8079365.3499999996</v>
      </c>
      <c r="K115" s="16">
        <f t="shared" si="19"/>
        <v>216500</v>
      </c>
      <c r="L115" s="15">
        <f t="shared" si="20"/>
        <v>0</v>
      </c>
      <c r="M115" s="14">
        <v>2.0018407856750779</v>
      </c>
      <c r="N115" s="13">
        <v>0.60172091116042925</v>
      </c>
      <c r="O115" s="12">
        <v>1.4001198745146486</v>
      </c>
    </row>
    <row r="116" spans="2:15" x14ac:dyDescent="0.3">
      <c r="B116" s="21">
        <v>44251</v>
      </c>
      <c r="C116" s="20">
        <v>405.04</v>
      </c>
      <c r="D116" s="22">
        <v>37.659999999999997</v>
      </c>
      <c r="E116" s="16">
        <v>438.50029999999998</v>
      </c>
      <c r="F116" s="16">
        <v>51</v>
      </c>
      <c r="G116" s="17">
        <v>7364408.040000001</v>
      </c>
      <c r="H116" s="16">
        <v>196500</v>
      </c>
      <c r="I116" s="18">
        <f t="shared" si="18"/>
        <v>37.477903511450386</v>
      </c>
      <c r="J116" s="17">
        <v>8113966.1102290088</v>
      </c>
      <c r="K116" s="16">
        <f t="shared" si="19"/>
        <v>216500</v>
      </c>
      <c r="L116" s="15">
        <f t="shared" si="20"/>
        <v>0</v>
      </c>
      <c r="M116" s="14">
        <v>1.997342256528428</v>
      </c>
      <c r="N116" s="13">
        <v>0.59959424452941035</v>
      </c>
      <c r="O116" s="12">
        <v>1.3977480119990178</v>
      </c>
    </row>
    <row r="117" spans="2:15" x14ac:dyDescent="0.3">
      <c r="B117" s="21">
        <v>44250</v>
      </c>
      <c r="C117" s="20">
        <v>398.69</v>
      </c>
      <c r="D117" s="22">
        <v>37.1</v>
      </c>
      <c r="E117" s="16">
        <v>3016.944</v>
      </c>
      <c r="F117" s="16">
        <v>144</v>
      </c>
      <c r="G117" s="17">
        <v>7239708.6600000001</v>
      </c>
      <c r="H117" s="16">
        <v>196500</v>
      </c>
      <c r="I117" s="18">
        <f t="shared" si="18"/>
        <v>36.843301068702289</v>
      </c>
      <c r="J117" s="17">
        <v>7976574.681374046</v>
      </c>
      <c r="K117" s="16">
        <f t="shared" si="19"/>
        <v>216500</v>
      </c>
      <c r="L117" s="15">
        <f t="shared" si="20"/>
        <v>20000</v>
      </c>
      <c r="M117" s="14">
        <v>2.0048239073523324</v>
      </c>
      <c r="N117" s="13">
        <v>0.60510028587465869</v>
      </c>
      <c r="O117" s="12">
        <v>1.3997236214776736</v>
      </c>
    </row>
    <row r="118" spans="2:15" x14ac:dyDescent="0.3">
      <c r="B118" s="21">
        <v>44249</v>
      </c>
      <c r="C118" s="20">
        <v>415.21</v>
      </c>
      <c r="D118" s="22">
        <v>38.18</v>
      </c>
      <c r="E118" s="16">
        <v>1081.1369999999999</v>
      </c>
      <c r="F118" s="16">
        <v>46</v>
      </c>
      <c r="G118" s="17">
        <v>7498421.4200000009</v>
      </c>
      <c r="H118" s="16">
        <v>196500</v>
      </c>
      <c r="I118" s="18">
        <f t="shared" si="18"/>
        <v>38.159905445292623</v>
      </c>
      <c r="J118" s="17">
        <v>7498421.4200000009</v>
      </c>
      <c r="K118" s="16">
        <f t="shared" si="19"/>
        <v>196500</v>
      </c>
      <c r="L118" s="15">
        <f t="shared" si="20"/>
        <v>0</v>
      </c>
      <c r="M118" s="14">
        <v>2.0027619319907468</v>
      </c>
      <c r="N118" s="13">
        <v>0.65675062712066135</v>
      </c>
      <c r="O118" s="12">
        <v>1.3460113048700855</v>
      </c>
    </row>
    <row r="119" spans="2:15" x14ac:dyDescent="0.3">
      <c r="B119" s="21">
        <v>44246</v>
      </c>
      <c r="C119" s="20">
        <v>425.36</v>
      </c>
      <c r="D119" s="22">
        <v>39.19</v>
      </c>
      <c r="E119" s="16">
        <v>201.80889999999999</v>
      </c>
      <c r="F119" s="16">
        <v>19</v>
      </c>
      <c r="G119" s="17">
        <v>7723509.4500000002</v>
      </c>
      <c r="H119" s="16">
        <v>196500</v>
      </c>
      <c r="I119" s="18">
        <f t="shared" ref="I119:I123" si="21">G119/H119</f>
        <v>39.305391603053437</v>
      </c>
      <c r="J119" s="17">
        <v>7723509.4500000002</v>
      </c>
      <c r="K119" s="16">
        <f t="shared" ref="K119:K123" si="22">H119+ROUND((J119-G119)/I119,0)</f>
        <v>196500</v>
      </c>
      <c r="L119" s="15">
        <f t="shared" ref="L119:L123" si="23">K119-K120</f>
        <v>0</v>
      </c>
      <c r="M119" s="14">
        <v>2.0036765372249268</v>
      </c>
      <c r="N119" s="13">
        <v>0.64530958397416083</v>
      </c>
      <c r="O119" s="12">
        <v>1.3583669532507661</v>
      </c>
    </row>
    <row r="120" spans="2:15" x14ac:dyDescent="0.3">
      <c r="B120" s="21">
        <v>44245</v>
      </c>
      <c r="C120" s="20">
        <v>423.42</v>
      </c>
      <c r="D120" s="22">
        <v>39.15</v>
      </c>
      <c r="E120" s="16">
        <v>978.68219999999997</v>
      </c>
      <c r="F120" s="16">
        <v>47</v>
      </c>
      <c r="G120" s="17">
        <v>7691842.9199999999</v>
      </c>
      <c r="H120" s="16">
        <v>196500</v>
      </c>
      <c r="I120" s="18">
        <f t="shared" si="21"/>
        <v>39.144238778625954</v>
      </c>
      <c r="J120" s="17">
        <v>7691842.9199999999</v>
      </c>
      <c r="K120" s="16">
        <f t="shared" si="22"/>
        <v>196500</v>
      </c>
      <c r="L120" s="15">
        <f t="shared" si="23"/>
        <v>0</v>
      </c>
      <c r="M120" s="14">
        <v>1.9973897594882242</v>
      </c>
      <c r="N120" s="13">
        <v>0.64648853749603097</v>
      </c>
      <c r="O120" s="12">
        <v>1.3509012219921932</v>
      </c>
    </row>
    <row r="121" spans="2:15" x14ac:dyDescent="0.3">
      <c r="B121" s="21">
        <v>44244</v>
      </c>
      <c r="C121" s="20">
        <v>426.01</v>
      </c>
      <c r="D121" s="22">
        <v>39.39</v>
      </c>
      <c r="E121" s="16">
        <v>688.16359999999997</v>
      </c>
      <c r="F121" s="16">
        <v>36</v>
      </c>
      <c r="G121" s="17">
        <v>7749856.6600000001</v>
      </c>
      <c r="H121" s="16">
        <v>196500</v>
      </c>
      <c r="I121" s="18">
        <f t="shared" si="21"/>
        <v>39.439474096692116</v>
      </c>
      <c r="J121" s="17">
        <v>7749856.6600000001</v>
      </c>
      <c r="K121" s="16">
        <f t="shared" si="22"/>
        <v>196500</v>
      </c>
      <c r="L121" s="15">
        <f t="shared" si="23"/>
        <v>0</v>
      </c>
      <c r="M121" s="14">
        <v>2.0000730994165252</v>
      </c>
      <c r="N121" s="13">
        <v>0.64359897851323611</v>
      </c>
      <c r="O121" s="12">
        <v>1.3564741209032891</v>
      </c>
    </row>
    <row r="122" spans="2:15" x14ac:dyDescent="0.3">
      <c r="B122" s="21">
        <v>44243</v>
      </c>
      <c r="C122" s="20">
        <v>433.69</v>
      </c>
      <c r="D122" s="22">
        <v>40</v>
      </c>
      <c r="E122" s="16">
        <v>1406.62</v>
      </c>
      <c r="F122" s="16">
        <v>82</v>
      </c>
      <c r="G122" s="17">
        <v>7858911.5900000008</v>
      </c>
      <c r="H122" s="16">
        <v>196500</v>
      </c>
      <c r="I122" s="18">
        <f t="shared" si="21"/>
        <v>39.994461017811709</v>
      </c>
      <c r="J122" s="17">
        <v>7858911.5900000008</v>
      </c>
      <c r="K122" s="16">
        <f t="shared" si="22"/>
        <v>196500</v>
      </c>
      <c r="L122" s="15">
        <f t="shared" si="23"/>
        <v>0</v>
      </c>
      <c r="M122" s="14">
        <v>1.996243988793873</v>
      </c>
      <c r="N122" s="13">
        <v>0.64033612827549313</v>
      </c>
      <c r="O122" s="12">
        <v>1.3559078605183799</v>
      </c>
    </row>
    <row r="123" spans="2:15" x14ac:dyDescent="0.3">
      <c r="B123" s="21">
        <v>44242</v>
      </c>
      <c r="C123" s="20">
        <v>421.02</v>
      </c>
      <c r="D123" s="22">
        <v>39</v>
      </c>
      <c r="E123" s="16">
        <v>750.74969999999996</v>
      </c>
      <c r="F123" s="16">
        <v>46</v>
      </c>
      <c r="G123" s="17">
        <v>7633539.0500000007</v>
      </c>
      <c r="H123" s="16">
        <v>196500</v>
      </c>
      <c r="I123" s="18">
        <f t="shared" si="21"/>
        <v>38.847526972010179</v>
      </c>
      <c r="J123" s="17">
        <v>7633539.0500000007</v>
      </c>
      <c r="K123" s="16">
        <f t="shared" si="22"/>
        <v>196500</v>
      </c>
      <c r="L123" s="15">
        <f t="shared" si="23"/>
        <v>0</v>
      </c>
      <c r="M123" s="14">
        <v>1.9993289796559042</v>
      </c>
      <c r="N123" s="13">
        <v>0.64945968148286348</v>
      </c>
      <c r="O123" s="12">
        <v>1.3498692981730407</v>
      </c>
    </row>
    <row r="124" spans="2:15" x14ac:dyDescent="0.3">
      <c r="B124" s="21">
        <v>44239</v>
      </c>
      <c r="C124" s="20">
        <v>405.23</v>
      </c>
      <c r="D124" s="22">
        <v>37.44</v>
      </c>
      <c r="E124" s="16">
        <v>229.7296</v>
      </c>
      <c r="F124" s="16">
        <v>27</v>
      </c>
      <c r="G124" s="17">
        <v>7352741.4800000004</v>
      </c>
      <c r="H124" s="16">
        <v>196500</v>
      </c>
      <c r="I124" s="18">
        <f t="shared" ref="I124:I133" si="24">G124/H124</f>
        <v>37.418531704834606</v>
      </c>
      <c r="J124" s="17">
        <v>7352741.4800000004</v>
      </c>
      <c r="K124" s="16">
        <f t="shared" ref="K124:K133" si="25">H124+ROUND((J124-G124)/I124,0)</f>
        <v>196500</v>
      </c>
      <c r="L124" s="15">
        <f t="shared" ref="L124:L133" si="26">K124-K125</f>
        <v>0</v>
      </c>
      <c r="M124" s="14">
        <v>1.9996482699674623</v>
      </c>
      <c r="N124" s="13">
        <v>0.66137736424264981</v>
      </c>
      <c r="O124" s="12">
        <v>1.3382709057248126</v>
      </c>
    </row>
    <row r="125" spans="2:15" x14ac:dyDescent="0.3">
      <c r="B125" s="21">
        <v>44238</v>
      </c>
      <c r="C125" s="20">
        <v>412.77</v>
      </c>
      <c r="D125" s="22">
        <v>38.29</v>
      </c>
      <c r="E125" s="16">
        <v>196.0403</v>
      </c>
      <c r="F125" s="16">
        <v>38</v>
      </c>
      <c r="G125" s="17">
        <v>7532876.5000000009</v>
      </c>
      <c r="H125" s="16">
        <v>196500</v>
      </c>
      <c r="I125" s="18">
        <f t="shared" si="24"/>
        <v>38.335249363867689</v>
      </c>
      <c r="J125" s="17">
        <v>7532876.5000000009</v>
      </c>
      <c r="K125" s="16">
        <f t="shared" si="25"/>
        <v>196500</v>
      </c>
      <c r="L125" s="15">
        <f t="shared" si="26"/>
        <v>0</v>
      </c>
      <c r="M125" s="14">
        <v>2.0013703277891253</v>
      </c>
      <c r="N125" s="13">
        <v>0.65150882401961585</v>
      </c>
      <c r="O125" s="12">
        <v>1.3498615037695094</v>
      </c>
    </row>
    <row r="126" spans="2:15" x14ac:dyDescent="0.3">
      <c r="B126" s="21">
        <v>44237</v>
      </c>
      <c r="C126" s="20">
        <v>397.28</v>
      </c>
      <c r="D126" s="22">
        <v>36.799999999999997</v>
      </c>
      <c r="E126" s="16">
        <v>444.75559999999996</v>
      </c>
      <c r="F126" s="16">
        <v>25</v>
      </c>
      <c r="G126" s="17">
        <v>7204672.5199999996</v>
      </c>
      <c r="H126" s="16">
        <v>196500</v>
      </c>
      <c r="I126" s="18">
        <f t="shared" si="24"/>
        <v>36.665000101781168</v>
      </c>
      <c r="J126" s="17">
        <v>7204672.5199999996</v>
      </c>
      <c r="K126" s="16">
        <f t="shared" si="25"/>
        <v>196500</v>
      </c>
      <c r="L126" s="15">
        <f t="shared" si="26"/>
        <v>0</v>
      </c>
      <c r="M126" s="14">
        <v>1.9978518829333276</v>
      </c>
      <c r="N126" s="13">
        <v>0.66815924618874989</v>
      </c>
      <c r="O126" s="12">
        <v>1.3296926367445776</v>
      </c>
    </row>
    <row r="127" spans="2:15" x14ac:dyDescent="0.3">
      <c r="B127" s="21">
        <v>44236</v>
      </c>
      <c r="C127" s="20">
        <v>407.38</v>
      </c>
      <c r="D127" s="22">
        <v>37.659999999999997</v>
      </c>
      <c r="E127" s="16">
        <v>296.46949999999998</v>
      </c>
      <c r="F127" s="16">
        <v>23</v>
      </c>
      <c r="G127" s="17">
        <v>7413641.6500000004</v>
      </c>
      <c r="H127" s="16">
        <v>196500</v>
      </c>
      <c r="I127" s="18">
        <f t="shared" si="24"/>
        <v>37.728456234096697</v>
      </c>
      <c r="J127" s="17">
        <v>7413641.6500000004</v>
      </c>
      <c r="K127" s="16">
        <f t="shared" si="25"/>
        <v>196500</v>
      </c>
      <c r="L127" s="15">
        <f t="shared" si="26"/>
        <v>0</v>
      </c>
      <c r="M127" s="14">
        <v>1.9954823470594913</v>
      </c>
      <c r="N127" s="13">
        <v>0.65747594368821438</v>
      </c>
      <c r="O127" s="12">
        <v>1.3380064033712771</v>
      </c>
    </row>
    <row r="128" spans="2:15" x14ac:dyDescent="0.3">
      <c r="B128" s="21">
        <v>44235</v>
      </c>
      <c r="C128" s="20">
        <v>411.81</v>
      </c>
      <c r="D128" s="22">
        <v>38.15</v>
      </c>
      <c r="E128" s="16">
        <v>295.44290000000001</v>
      </c>
      <c r="F128" s="16">
        <v>19</v>
      </c>
      <c r="G128" s="17">
        <v>7476885.29</v>
      </c>
      <c r="H128" s="16">
        <v>196500</v>
      </c>
      <c r="I128" s="18">
        <f t="shared" si="24"/>
        <v>38.050306819338424</v>
      </c>
      <c r="J128" s="17">
        <v>7476885.29</v>
      </c>
      <c r="K128" s="16">
        <f t="shared" si="25"/>
        <v>196500</v>
      </c>
      <c r="L128" s="15">
        <f t="shared" si="26"/>
        <v>0</v>
      </c>
      <c r="M128" s="14">
        <v>2.0077859292662761</v>
      </c>
      <c r="N128" s="13">
        <v>0.6554367079236012</v>
      </c>
      <c r="O128" s="12">
        <v>1.3523492213426749</v>
      </c>
    </row>
    <row r="129" spans="2:15" x14ac:dyDescent="0.3">
      <c r="B129" s="21">
        <v>44232</v>
      </c>
      <c r="C129" s="20">
        <v>414.2</v>
      </c>
      <c r="D129" s="22">
        <v>38.32</v>
      </c>
      <c r="E129" s="16">
        <v>92.161910000000006</v>
      </c>
      <c r="F129" s="16">
        <v>20</v>
      </c>
      <c r="G129" s="17">
        <v>7529256.5800000001</v>
      </c>
      <c r="H129" s="16">
        <v>196500</v>
      </c>
      <c r="I129" s="18">
        <f t="shared" si="24"/>
        <v>38.316827379134864</v>
      </c>
      <c r="J129" s="17">
        <v>7529256.5800000001</v>
      </c>
      <c r="K129" s="16">
        <f t="shared" si="25"/>
        <v>196500</v>
      </c>
      <c r="L129" s="15">
        <f t="shared" si="26"/>
        <v>0</v>
      </c>
      <c r="M129" s="14">
        <v>2.0005273535252535</v>
      </c>
      <c r="N129" s="13">
        <v>0.65276879433958679</v>
      </c>
      <c r="O129" s="12">
        <v>1.3477585591856667</v>
      </c>
    </row>
    <row r="130" spans="2:15" x14ac:dyDescent="0.3">
      <c r="B130" s="21">
        <v>44231</v>
      </c>
      <c r="C130" s="20">
        <v>401.41</v>
      </c>
      <c r="D130" s="22">
        <v>37.14</v>
      </c>
      <c r="E130" s="16">
        <v>127.31410000000001</v>
      </c>
      <c r="F130" s="16">
        <v>23</v>
      </c>
      <c r="G130" s="17">
        <v>7281473.7199999997</v>
      </c>
      <c r="H130" s="16">
        <v>196500</v>
      </c>
      <c r="I130" s="18">
        <f t="shared" si="24"/>
        <v>37.055845903307883</v>
      </c>
      <c r="J130" s="17">
        <v>7281473.7199999997</v>
      </c>
      <c r="K130" s="16">
        <f t="shared" si="25"/>
        <v>196500</v>
      </c>
      <c r="L130" s="15">
        <f t="shared" si="26"/>
        <v>0</v>
      </c>
      <c r="M130" s="14">
        <v>1.9968188294168561</v>
      </c>
      <c r="N130" s="13">
        <v>0.66439624944495446</v>
      </c>
      <c r="O130" s="12">
        <v>1.3324225799719016</v>
      </c>
    </row>
    <row r="131" spans="2:15" x14ac:dyDescent="0.3">
      <c r="B131" s="21">
        <v>44230</v>
      </c>
      <c r="C131" s="20">
        <v>407.15</v>
      </c>
      <c r="D131" s="22">
        <v>37.78</v>
      </c>
      <c r="E131" s="16">
        <v>160.1961</v>
      </c>
      <c r="F131" s="16">
        <v>35</v>
      </c>
      <c r="G131" s="17">
        <v>7429513.9000000013</v>
      </c>
      <c r="H131" s="16">
        <v>196500</v>
      </c>
      <c r="I131" s="18">
        <f t="shared" si="24"/>
        <v>37.809231043257007</v>
      </c>
      <c r="J131" s="17">
        <v>7429513.9000000013</v>
      </c>
      <c r="K131" s="16">
        <f t="shared" si="25"/>
        <v>196500</v>
      </c>
      <c r="L131" s="15">
        <f t="shared" si="26"/>
        <v>0</v>
      </c>
      <c r="M131" s="14">
        <v>2.0027791602893421</v>
      </c>
      <c r="N131" s="13">
        <v>0.6557758253874455</v>
      </c>
      <c r="O131" s="12">
        <v>1.3470033349018968</v>
      </c>
    </row>
    <row r="132" spans="2:15" x14ac:dyDescent="0.3">
      <c r="B132" s="21">
        <v>44229</v>
      </c>
      <c r="C132" s="20">
        <v>412.78</v>
      </c>
      <c r="D132" s="22">
        <v>38.42</v>
      </c>
      <c r="E132" s="16">
        <v>154.78979999999999</v>
      </c>
      <c r="F132" s="16">
        <v>30</v>
      </c>
      <c r="G132" s="17">
        <v>7510221.6100000003</v>
      </c>
      <c r="H132" s="16">
        <v>196500</v>
      </c>
      <c r="I132" s="18">
        <f t="shared" si="24"/>
        <v>38.219957302798981</v>
      </c>
      <c r="J132" s="17">
        <v>7510221.6100000003</v>
      </c>
      <c r="K132" s="16">
        <f t="shared" si="25"/>
        <v>196500</v>
      </c>
      <c r="L132" s="15">
        <f t="shared" si="26"/>
        <v>0</v>
      </c>
      <c r="M132" s="14">
        <v>2.0022873159930628</v>
      </c>
      <c r="N132" s="13">
        <v>0.65318198646337955</v>
      </c>
      <c r="O132" s="12">
        <v>1.3491053295296833</v>
      </c>
    </row>
    <row r="133" spans="2:15" x14ac:dyDescent="0.3">
      <c r="B133" s="21">
        <v>44228</v>
      </c>
      <c r="C133" s="20">
        <v>418.61</v>
      </c>
      <c r="D133" s="22">
        <v>38.78</v>
      </c>
      <c r="E133" s="16">
        <v>254.90210000000002</v>
      </c>
      <c r="F133" s="16">
        <v>34</v>
      </c>
      <c r="G133" s="17">
        <v>7618630.1599999992</v>
      </c>
      <c r="H133" s="16">
        <v>196500</v>
      </c>
      <c r="I133" s="18">
        <f t="shared" si="24"/>
        <v>38.771654758269719</v>
      </c>
      <c r="J133" s="17">
        <v>7618630.1599999992</v>
      </c>
      <c r="K133" s="16">
        <f t="shared" si="25"/>
        <v>196500</v>
      </c>
      <c r="L133" s="15">
        <f t="shared" si="26"/>
        <v>0</v>
      </c>
      <c r="M133" s="14">
        <v>2.0033437349582544</v>
      </c>
      <c r="N133" s="13">
        <v>0.64840199566794565</v>
      </c>
      <c r="O133" s="12">
        <v>1.3549417392903085</v>
      </c>
    </row>
    <row r="134" spans="2:15" x14ac:dyDescent="0.3">
      <c r="B134" s="21">
        <v>44225</v>
      </c>
      <c r="C134" s="20">
        <v>410.31</v>
      </c>
      <c r="D134" s="22">
        <v>37.99</v>
      </c>
      <c r="E134" s="16">
        <v>334.07100000000003</v>
      </c>
      <c r="F134" s="16">
        <v>64</v>
      </c>
      <c r="G134" s="17">
        <v>7467909.8200000003</v>
      </c>
      <c r="H134" s="16">
        <v>196500</v>
      </c>
      <c r="I134" s="18">
        <f t="shared" ref="I134:I138" si="27">G134/H134</f>
        <v>38.004630127226463</v>
      </c>
      <c r="J134" s="17">
        <v>7467909.8200000003</v>
      </c>
      <c r="K134" s="16">
        <f t="shared" ref="K134:K138" si="28">H134+ROUND((J134-G134)/I134,0)</f>
        <v>196500</v>
      </c>
      <c r="L134" s="15">
        <f t="shared" ref="L134:L138" si="29">K134-K135</f>
        <v>0</v>
      </c>
      <c r="M134" s="14">
        <v>2.002235182320399</v>
      </c>
      <c r="N134" s="13">
        <v>0.65487022445056786</v>
      </c>
      <c r="O134" s="12">
        <v>1.3473649578698312</v>
      </c>
    </row>
    <row r="135" spans="2:15" x14ac:dyDescent="0.3">
      <c r="B135" s="21">
        <v>44224</v>
      </c>
      <c r="C135" s="20">
        <v>427.44</v>
      </c>
      <c r="D135" s="22">
        <v>39.43</v>
      </c>
      <c r="E135" s="16">
        <v>593.97140000000002</v>
      </c>
      <c r="F135" s="16">
        <v>132</v>
      </c>
      <c r="G135" s="17">
        <v>7748040.7100000009</v>
      </c>
      <c r="H135" s="16">
        <v>196500</v>
      </c>
      <c r="I135" s="18">
        <f t="shared" si="27"/>
        <v>39.430232620865148</v>
      </c>
      <c r="J135" s="17">
        <v>7748040.7100000009</v>
      </c>
      <c r="K135" s="16">
        <f t="shared" si="28"/>
        <v>196500</v>
      </c>
      <c r="L135" s="15">
        <f t="shared" si="29"/>
        <v>0</v>
      </c>
      <c r="M135" s="14">
        <v>1.9961133348252629</v>
      </c>
      <c r="N135" s="13">
        <v>0.6440915280116023</v>
      </c>
      <c r="O135" s="12">
        <v>1.3520218068136607</v>
      </c>
    </row>
    <row r="136" spans="2:15" x14ac:dyDescent="0.3">
      <c r="B136" s="21">
        <v>44223</v>
      </c>
      <c r="C136" s="20">
        <v>402.95</v>
      </c>
      <c r="D136" s="22">
        <v>37.32</v>
      </c>
      <c r="E136" s="16">
        <v>404.47359999999998</v>
      </c>
      <c r="F136" s="16">
        <v>84</v>
      </c>
      <c r="G136" s="17">
        <v>7331282.8800000008</v>
      </c>
      <c r="H136" s="16">
        <v>196500</v>
      </c>
      <c r="I136" s="18">
        <f t="shared" si="27"/>
        <v>37.309327633587792</v>
      </c>
      <c r="J136" s="17">
        <v>7331282.8800000008</v>
      </c>
      <c r="K136" s="16">
        <f t="shared" si="28"/>
        <v>196500</v>
      </c>
      <c r="L136" s="15">
        <f t="shared" si="29"/>
        <v>0</v>
      </c>
      <c r="M136" s="14">
        <v>2.0039350111668313</v>
      </c>
      <c r="N136" s="13">
        <v>0.66063668791348018</v>
      </c>
      <c r="O136" s="12">
        <v>1.3432983232533511</v>
      </c>
    </row>
    <row r="137" spans="2:15" x14ac:dyDescent="0.3">
      <c r="B137" s="21">
        <v>44222</v>
      </c>
      <c r="C137" s="20">
        <v>425.62</v>
      </c>
      <c r="D137" s="22">
        <v>39.49</v>
      </c>
      <c r="E137" s="16">
        <v>307.86009999999999</v>
      </c>
      <c r="F137" s="16">
        <v>49</v>
      </c>
      <c r="G137" s="17">
        <v>7763499.6600000001</v>
      </c>
      <c r="H137" s="16">
        <v>196500</v>
      </c>
      <c r="I137" s="18">
        <f t="shared" si="27"/>
        <v>39.508904122137409</v>
      </c>
      <c r="J137" s="17">
        <v>7763499.6600000001</v>
      </c>
      <c r="K137" s="16">
        <f t="shared" si="28"/>
        <v>196500</v>
      </c>
      <c r="L137" s="15">
        <f t="shared" si="29"/>
        <v>0</v>
      </c>
      <c r="M137" s="14">
        <v>2.0076472599471975</v>
      </c>
      <c r="N137" s="13">
        <v>0.64092085243937524</v>
      </c>
      <c r="O137" s="12">
        <v>1.3667264075078223</v>
      </c>
    </row>
    <row r="138" spans="2:15" x14ac:dyDescent="0.3">
      <c r="B138" s="21">
        <v>44221</v>
      </c>
      <c r="C138" s="20">
        <v>410.35</v>
      </c>
      <c r="D138" s="22">
        <v>38</v>
      </c>
      <c r="E138" s="16">
        <v>249.7295</v>
      </c>
      <c r="F138" s="16">
        <v>59</v>
      </c>
      <c r="G138" s="17">
        <v>7435044.080000001</v>
      </c>
      <c r="H138" s="16">
        <v>196500</v>
      </c>
      <c r="I138" s="18">
        <f t="shared" si="27"/>
        <v>37.837374452926213</v>
      </c>
      <c r="J138" s="17">
        <v>7435044.080000001</v>
      </c>
      <c r="K138" s="16">
        <f t="shared" si="28"/>
        <v>196500</v>
      </c>
      <c r="L138" s="15">
        <f t="shared" si="29"/>
        <v>0</v>
      </c>
      <c r="M138" s="14">
        <v>2.009311156632712</v>
      </c>
      <c r="N138" s="13">
        <v>0.65701520629047838</v>
      </c>
      <c r="O138" s="12">
        <v>1.3522959503422336</v>
      </c>
    </row>
    <row r="139" spans="2:15" x14ac:dyDescent="0.3">
      <c r="B139" s="21">
        <v>44218</v>
      </c>
      <c r="C139" s="20">
        <v>413.27</v>
      </c>
      <c r="D139" s="22">
        <v>38.299999999999997</v>
      </c>
      <c r="E139" s="16">
        <v>231.82470000000001</v>
      </c>
      <c r="F139" s="16">
        <v>55</v>
      </c>
      <c r="G139" s="17">
        <v>7526752.96</v>
      </c>
      <c r="H139" s="16">
        <v>196500</v>
      </c>
      <c r="I139" s="18">
        <f t="shared" ref="I139:I143" si="30">G139/H139</f>
        <v>38.304086310432567</v>
      </c>
      <c r="J139" s="17">
        <v>7526752.96</v>
      </c>
      <c r="K139" s="16">
        <f t="shared" ref="K139:K143" si="31">H139+ROUND((J139-G139)/I139,0)</f>
        <v>196500</v>
      </c>
      <c r="L139" s="15">
        <f t="shared" ref="L139:L143" si="32">K139-K140</f>
        <v>0</v>
      </c>
      <c r="M139" s="14">
        <v>1.9967651083901128</v>
      </c>
      <c r="N139" s="13">
        <v>0.65131109205422899</v>
      </c>
      <c r="O139" s="12">
        <v>1.3454540163358837</v>
      </c>
    </row>
    <row r="140" spans="2:15" x14ac:dyDescent="0.3">
      <c r="B140" s="21">
        <v>44217</v>
      </c>
      <c r="C140" s="20">
        <v>413.62</v>
      </c>
      <c r="D140" s="22">
        <v>38.159999999999997</v>
      </c>
      <c r="E140" s="16">
        <v>744.75760000000002</v>
      </c>
      <c r="F140" s="16">
        <v>77</v>
      </c>
      <c r="G140" s="17">
        <v>7498329.790000001</v>
      </c>
      <c r="H140" s="16">
        <v>196500</v>
      </c>
      <c r="I140" s="18">
        <f t="shared" si="30"/>
        <v>38.159439134860058</v>
      </c>
      <c r="J140" s="17">
        <v>7498329.790000001</v>
      </c>
      <c r="K140" s="16">
        <f t="shared" si="31"/>
        <v>196500</v>
      </c>
      <c r="L140" s="15">
        <f t="shared" si="32"/>
        <v>0</v>
      </c>
      <c r="M140" s="14">
        <v>2.0004603318467806</v>
      </c>
      <c r="N140" s="13">
        <v>0.65405116037180866</v>
      </c>
      <c r="O140" s="12">
        <v>1.3464091714749717</v>
      </c>
    </row>
    <row r="141" spans="2:15" x14ac:dyDescent="0.3">
      <c r="B141" s="21">
        <v>44216</v>
      </c>
      <c r="C141" s="20">
        <v>427.66</v>
      </c>
      <c r="D141" s="22">
        <v>39.78</v>
      </c>
      <c r="E141" s="16">
        <v>195.584</v>
      </c>
      <c r="F141" s="16">
        <v>59</v>
      </c>
      <c r="G141" s="17">
        <v>7782954.6900000004</v>
      </c>
      <c r="H141" s="16">
        <v>196500</v>
      </c>
      <c r="I141" s="18">
        <f t="shared" si="30"/>
        <v>39.60791190839695</v>
      </c>
      <c r="J141" s="17">
        <v>7782954.6900000004</v>
      </c>
      <c r="K141" s="16">
        <f t="shared" si="31"/>
        <v>196500</v>
      </c>
      <c r="L141" s="15">
        <f t="shared" si="32"/>
        <v>0</v>
      </c>
      <c r="M141" s="14">
        <v>1.9988441137899005</v>
      </c>
      <c r="N141" s="13">
        <v>0.6406401384305116</v>
      </c>
      <c r="O141" s="12">
        <v>1.3582039753593889</v>
      </c>
    </row>
    <row r="142" spans="2:15" x14ac:dyDescent="0.3">
      <c r="B142" s="21">
        <v>44215</v>
      </c>
      <c r="C142" s="20">
        <v>425.1</v>
      </c>
      <c r="D142" s="22">
        <v>39.36</v>
      </c>
      <c r="E142" s="16">
        <v>528.49040000000002</v>
      </c>
      <c r="F142" s="16">
        <v>68</v>
      </c>
      <c r="G142" s="17">
        <v>7752698.4699999997</v>
      </c>
      <c r="H142" s="16">
        <v>196500</v>
      </c>
      <c r="I142" s="18">
        <f t="shared" si="30"/>
        <v>39.453936234096687</v>
      </c>
      <c r="J142" s="17">
        <v>7752698.4699999997</v>
      </c>
      <c r="K142" s="16">
        <f t="shared" si="31"/>
        <v>196500</v>
      </c>
      <c r="L142" s="15">
        <f t="shared" si="32"/>
        <v>0</v>
      </c>
      <c r="M142" s="14">
        <v>2.0026591811973309</v>
      </c>
      <c r="N142" s="13">
        <v>0.64121322262646963</v>
      </c>
      <c r="O142" s="12">
        <v>1.3614459585708614</v>
      </c>
    </row>
    <row r="143" spans="2:15" x14ac:dyDescent="0.3">
      <c r="B143" s="21">
        <v>44214</v>
      </c>
      <c r="C143" s="20">
        <v>444.25</v>
      </c>
      <c r="D143" s="22">
        <v>41.09</v>
      </c>
      <c r="E143" s="16">
        <v>297.79809999999998</v>
      </c>
      <c r="F143" s="16">
        <v>53</v>
      </c>
      <c r="G143" s="17">
        <v>8075854.0500000017</v>
      </c>
      <c r="H143" s="16">
        <v>196500</v>
      </c>
      <c r="I143" s="18">
        <f t="shared" si="30"/>
        <v>41.098493893129778</v>
      </c>
      <c r="J143" s="17">
        <v>8075854.0500000017</v>
      </c>
      <c r="K143" s="16">
        <f t="shared" si="31"/>
        <v>196500</v>
      </c>
      <c r="L143" s="15">
        <f t="shared" si="32"/>
        <v>0</v>
      </c>
      <c r="M143" s="14">
        <v>1.9968441975496074</v>
      </c>
      <c r="N143" s="13">
        <v>0.6291151707973226</v>
      </c>
      <c r="O143" s="12">
        <v>1.3677290267522848</v>
      </c>
    </row>
    <row r="144" spans="2:15" x14ac:dyDescent="0.3">
      <c r="B144" s="21">
        <v>44211</v>
      </c>
      <c r="C144" s="20">
        <v>427.85</v>
      </c>
      <c r="D144" s="22">
        <v>39.82</v>
      </c>
      <c r="E144" s="16">
        <v>1037.4000000000001</v>
      </c>
      <c r="F144" s="16">
        <v>107</v>
      </c>
      <c r="G144" s="17">
        <v>7828142.2700000005</v>
      </c>
      <c r="H144" s="16">
        <v>196500</v>
      </c>
      <c r="I144" s="18">
        <f t="shared" ref="I144:I152" si="33">G144/H144</f>
        <v>39.837874147582703</v>
      </c>
      <c r="J144" s="17">
        <v>7828142.2700000005</v>
      </c>
      <c r="K144" s="16">
        <f t="shared" ref="K144:K152" si="34">H144+ROUND((J144-G144)/I144,0)</f>
        <v>196500</v>
      </c>
      <c r="L144" s="15">
        <f t="shared" ref="L144:L152" si="35">K144-K145</f>
        <v>0</v>
      </c>
      <c r="M144" s="14">
        <v>1.991950888496052</v>
      </c>
      <c r="N144" s="13">
        <v>0.63682988607717272</v>
      </c>
      <c r="O144" s="12">
        <v>1.3551210024188791</v>
      </c>
    </row>
    <row r="145" spans="2:15" x14ac:dyDescent="0.3">
      <c r="B145" s="21">
        <v>44210</v>
      </c>
      <c r="C145" s="20">
        <v>448.16</v>
      </c>
      <c r="D145" s="22">
        <v>41.37</v>
      </c>
      <c r="E145" s="16">
        <v>442.55549999999999</v>
      </c>
      <c r="F145" s="16">
        <v>28</v>
      </c>
      <c r="G145" s="17">
        <v>8147228.8300000001</v>
      </c>
      <c r="H145" s="16">
        <v>196500</v>
      </c>
      <c r="I145" s="18">
        <f t="shared" si="33"/>
        <v>41.461724325699748</v>
      </c>
      <c r="J145" s="17">
        <v>8147228.8300000001</v>
      </c>
      <c r="K145" s="16">
        <f t="shared" si="34"/>
        <v>196500</v>
      </c>
      <c r="L145" s="15">
        <f t="shared" si="35"/>
        <v>0</v>
      </c>
      <c r="M145" s="14">
        <v>1.9921724083942296</v>
      </c>
      <c r="N145" s="13">
        <v>0.62607846010383883</v>
      </c>
      <c r="O145" s="12">
        <v>1.3660939482903907</v>
      </c>
    </row>
    <row r="146" spans="2:15" x14ac:dyDescent="0.3">
      <c r="B146" s="21">
        <v>44209</v>
      </c>
      <c r="C146" s="20">
        <v>444.49</v>
      </c>
      <c r="D146" s="22">
        <v>41.48</v>
      </c>
      <c r="E146" s="16">
        <v>161</v>
      </c>
      <c r="F146" s="16">
        <v>42</v>
      </c>
      <c r="G146" s="17">
        <v>8110527.1399999997</v>
      </c>
      <c r="H146" s="16">
        <v>196500</v>
      </c>
      <c r="I146" s="18">
        <f t="shared" si="33"/>
        <v>41.274947277353689</v>
      </c>
      <c r="J146" s="17">
        <v>8110527.1399999997</v>
      </c>
      <c r="K146" s="16">
        <f t="shared" si="34"/>
        <v>196500</v>
      </c>
      <c r="L146" s="15">
        <f t="shared" si="35"/>
        <v>0</v>
      </c>
      <c r="M146" s="14">
        <v>1.9965789523268893</v>
      </c>
      <c r="N146" s="13">
        <v>0.62633016230804461</v>
      </c>
      <c r="O146" s="12">
        <v>1.3702487900188447</v>
      </c>
    </row>
    <row r="147" spans="2:15" x14ac:dyDescent="0.3">
      <c r="B147" s="21">
        <v>44208</v>
      </c>
      <c r="C147" s="20">
        <v>453.53</v>
      </c>
      <c r="D147" s="22">
        <v>41.97</v>
      </c>
      <c r="E147" s="16">
        <v>268</v>
      </c>
      <c r="F147" s="16">
        <v>34</v>
      </c>
      <c r="G147" s="17">
        <v>8223533.9400000004</v>
      </c>
      <c r="H147" s="16">
        <v>196500</v>
      </c>
      <c r="I147" s="18">
        <f t="shared" si="33"/>
        <v>41.850045496183206</v>
      </c>
      <c r="J147" s="17">
        <v>8223533.9400000004</v>
      </c>
      <c r="K147" s="16">
        <f t="shared" si="34"/>
        <v>196500</v>
      </c>
      <c r="L147" s="15">
        <f t="shared" si="35"/>
        <v>0</v>
      </c>
      <c r="M147" s="14">
        <v>2.0025266217846971</v>
      </c>
      <c r="N147" s="13">
        <v>0.62394168704555752</v>
      </c>
      <c r="O147" s="12">
        <v>1.3785849347391397</v>
      </c>
    </row>
    <row r="148" spans="2:15" x14ac:dyDescent="0.3">
      <c r="B148" s="21">
        <v>44207</v>
      </c>
      <c r="C148" s="20">
        <v>463.96</v>
      </c>
      <c r="D148" s="22">
        <v>43.02</v>
      </c>
      <c r="E148" s="16">
        <v>462</v>
      </c>
      <c r="F148" s="16">
        <v>56</v>
      </c>
      <c r="G148" s="17">
        <v>8452420.4000000004</v>
      </c>
      <c r="H148" s="16">
        <v>196500</v>
      </c>
      <c r="I148" s="18">
        <f t="shared" si="33"/>
        <v>43.014862086514</v>
      </c>
      <c r="J148" s="17">
        <v>8452420.4000000004</v>
      </c>
      <c r="K148" s="16">
        <f t="shared" si="34"/>
        <v>196500</v>
      </c>
      <c r="L148" s="15">
        <f t="shared" si="35"/>
        <v>0</v>
      </c>
      <c r="M148" s="14">
        <v>1.9994157365859371</v>
      </c>
      <c r="N148" s="13">
        <v>0.61394986458553336</v>
      </c>
      <c r="O148" s="12">
        <v>1.3854658720004036</v>
      </c>
    </row>
    <row r="149" spans="2:15" x14ac:dyDescent="0.3">
      <c r="B149" s="21">
        <v>44204</v>
      </c>
      <c r="C149" s="20">
        <v>466.56</v>
      </c>
      <c r="D149" s="22">
        <v>43.33</v>
      </c>
      <c r="E149" s="16">
        <v>972.87540000000001</v>
      </c>
      <c r="F149" s="16">
        <v>73</v>
      </c>
      <c r="G149" s="17">
        <v>8502982.0500000026</v>
      </c>
      <c r="H149" s="16">
        <v>196500</v>
      </c>
      <c r="I149" s="18">
        <f t="shared" si="33"/>
        <v>43.272173282442765</v>
      </c>
      <c r="J149" s="17">
        <v>8502982.0500000026</v>
      </c>
      <c r="K149" s="16">
        <f t="shared" si="34"/>
        <v>196500</v>
      </c>
      <c r="L149" s="15">
        <f t="shared" si="35"/>
        <v>0</v>
      </c>
      <c r="M149" s="14">
        <v>1.9932246122993984</v>
      </c>
      <c r="N149" s="13">
        <v>0.6120033030059141</v>
      </c>
      <c r="O149" s="12">
        <v>1.3812213092934844</v>
      </c>
    </row>
    <row r="150" spans="2:15" x14ac:dyDescent="0.3">
      <c r="B150" s="21">
        <v>44203</v>
      </c>
      <c r="C150" s="20">
        <v>467.18</v>
      </c>
      <c r="D150" s="22">
        <v>43</v>
      </c>
      <c r="E150" s="16">
        <v>380.94420000000002</v>
      </c>
      <c r="F150" s="16">
        <v>66</v>
      </c>
      <c r="G150" s="17">
        <v>8490172.5</v>
      </c>
      <c r="H150" s="16">
        <v>196500</v>
      </c>
      <c r="I150" s="18">
        <f t="shared" si="33"/>
        <v>43.206984732824431</v>
      </c>
      <c r="J150" s="17">
        <v>8490172.5</v>
      </c>
      <c r="K150" s="16">
        <f t="shared" si="34"/>
        <v>196500</v>
      </c>
      <c r="L150" s="15">
        <f t="shared" si="35"/>
        <v>0</v>
      </c>
      <c r="M150" s="14">
        <v>1.9946401842836525</v>
      </c>
      <c r="N150" s="13">
        <v>0.613334916340039</v>
      </c>
      <c r="O150" s="12">
        <v>1.3813052679436135</v>
      </c>
    </row>
    <row r="151" spans="2:15" x14ac:dyDescent="0.3">
      <c r="B151" s="21">
        <v>44201</v>
      </c>
      <c r="C151" s="20">
        <v>438.79</v>
      </c>
      <c r="D151" s="22">
        <v>40.53</v>
      </c>
      <c r="E151" s="16">
        <v>674.50490000000002</v>
      </c>
      <c r="F151" s="16">
        <v>53</v>
      </c>
      <c r="G151" s="17">
        <v>7963928.3800000008</v>
      </c>
      <c r="H151" s="16">
        <v>196500</v>
      </c>
      <c r="I151" s="18">
        <f t="shared" si="33"/>
        <v>40.528897608142501</v>
      </c>
      <c r="J151" s="17">
        <v>7963928.3800000008</v>
      </c>
      <c r="K151" s="16">
        <f t="shared" si="34"/>
        <v>196500</v>
      </c>
      <c r="L151" s="15">
        <f t="shared" si="35"/>
        <v>0</v>
      </c>
      <c r="M151" s="14">
        <v>2.0029486842271176</v>
      </c>
      <c r="N151" s="13">
        <v>0.63337333402789842</v>
      </c>
      <c r="O151" s="12">
        <v>1.3695753501992189</v>
      </c>
    </row>
    <row r="152" spans="2:15" x14ac:dyDescent="0.3">
      <c r="B152" s="21">
        <v>44200</v>
      </c>
      <c r="C152" s="20">
        <v>438.63</v>
      </c>
      <c r="D152" s="22">
        <v>40.65</v>
      </c>
      <c r="E152" s="16">
        <v>169.40529999999998</v>
      </c>
      <c r="F152" s="16">
        <v>41</v>
      </c>
      <c r="G152" s="17">
        <v>7974500.5200000005</v>
      </c>
      <c r="H152" s="16">
        <v>196500</v>
      </c>
      <c r="I152" s="18">
        <f t="shared" si="33"/>
        <v>40.58269984732825</v>
      </c>
      <c r="J152" s="17">
        <v>7974500.5200000005</v>
      </c>
      <c r="K152" s="16">
        <f t="shared" si="34"/>
        <v>196500</v>
      </c>
      <c r="L152" s="15">
        <f t="shared" si="35"/>
        <v>0</v>
      </c>
      <c r="M152" s="14">
        <v>2.0015361049847922</v>
      </c>
      <c r="N152" s="13">
        <v>0.63241211124781527</v>
      </c>
      <c r="O152" s="12">
        <v>1.369123993736977</v>
      </c>
    </row>
    <row r="153" spans="2:15" x14ac:dyDescent="0.3">
      <c r="B153" s="21">
        <v>44195</v>
      </c>
      <c r="C153" s="20">
        <v>427.95</v>
      </c>
      <c r="D153" s="22">
        <v>40.22</v>
      </c>
      <c r="E153" s="16">
        <v>165.9639</v>
      </c>
      <c r="F153" s="16">
        <v>43</v>
      </c>
      <c r="G153" s="17">
        <v>7834945.7500000009</v>
      </c>
      <c r="H153" s="16">
        <v>196500</v>
      </c>
      <c r="I153" s="18">
        <f t="shared" ref="I153:I168" si="36">G153/H153</f>
        <v>39.872497455470743</v>
      </c>
      <c r="J153" s="17">
        <v>7834945.7500000009</v>
      </c>
      <c r="K153" s="16">
        <f t="shared" ref="K153:K168" si="37">H153+ROUND((J153-G153)/I153,0)</f>
        <v>196500</v>
      </c>
      <c r="L153" s="15">
        <f t="shared" ref="L153:L168" si="38">K153-K154</f>
        <v>0</v>
      </c>
      <c r="M153" s="14">
        <v>2.0035854058083298</v>
      </c>
      <c r="N153" s="13">
        <v>0.63574440958956224</v>
      </c>
      <c r="O153" s="12">
        <v>1.3678409962187674</v>
      </c>
    </row>
    <row r="154" spans="2:15" x14ac:dyDescent="0.3">
      <c r="B154" s="21">
        <v>44194</v>
      </c>
      <c r="C154" s="20">
        <v>442</v>
      </c>
      <c r="D154" s="22">
        <v>41.1</v>
      </c>
      <c r="E154" s="16">
        <v>1084.8040000000001</v>
      </c>
      <c r="F154" s="16">
        <v>67</v>
      </c>
      <c r="G154" s="17">
        <v>8042553.7600000007</v>
      </c>
      <c r="H154" s="16">
        <v>196500</v>
      </c>
      <c r="I154" s="18">
        <f t="shared" si="36"/>
        <v>40.929026768447841</v>
      </c>
      <c r="J154" s="17">
        <v>8042553.7600000007</v>
      </c>
      <c r="K154" s="16">
        <f t="shared" si="37"/>
        <v>196500</v>
      </c>
      <c r="L154" s="15">
        <f t="shared" si="38"/>
        <v>0</v>
      </c>
      <c r="M154" s="14">
        <v>2.00731406487981</v>
      </c>
      <c r="N154" s="13">
        <v>0.62933135805361407</v>
      </c>
      <c r="O154" s="12">
        <v>1.3779827068261958</v>
      </c>
    </row>
    <row r="155" spans="2:15" x14ac:dyDescent="0.3">
      <c r="B155" s="21">
        <v>44193</v>
      </c>
      <c r="C155" s="20">
        <v>436.94</v>
      </c>
      <c r="D155" s="22">
        <v>40.74</v>
      </c>
      <c r="E155" s="16">
        <v>564.51440000000002</v>
      </c>
      <c r="F155" s="16">
        <v>59</v>
      </c>
      <c r="G155" s="17">
        <v>7997769.0300000003</v>
      </c>
      <c r="H155" s="16">
        <v>196500</v>
      </c>
      <c r="I155" s="18">
        <f t="shared" si="36"/>
        <v>40.701114656488549</v>
      </c>
      <c r="J155" s="17">
        <v>7997769.0300000003</v>
      </c>
      <c r="K155" s="16">
        <f t="shared" si="37"/>
        <v>196500</v>
      </c>
      <c r="L155" s="15">
        <f t="shared" si="38"/>
        <v>0</v>
      </c>
      <c r="M155" s="14">
        <v>1.9977519443319058</v>
      </c>
      <c r="N155" s="13">
        <v>0.62921029741215229</v>
      </c>
      <c r="O155" s="12">
        <v>1.3685416469197536</v>
      </c>
    </row>
    <row r="156" spans="2:15" x14ac:dyDescent="0.3">
      <c r="B156" s="21">
        <v>44188</v>
      </c>
      <c r="C156" s="20">
        <v>416.27</v>
      </c>
      <c r="D156" s="22">
        <v>38.65</v>
      </c>
      <c r="E156" s="16">
        <v>386.53340000000003</v>
      </c>
      <c r="F156" s="16">
        <v>66</v>
      </c>
      <c r="G156" s="17">
        <v>7575147.0900000008</v>
      </c>
      <c r="H156" s="16">
        <v>196500</v>
      </c>
      <c r="I156" s="18">
        <f t="shared" si="36"/>
        <v>38.550366870229013</v>
      </c>
      <c r="J156" s="17">
        <v>7575147.0900000008</v>
      </c>
      <c r="K156" s="16">
        <f t="shared" si="37"/>
        <v>196500</v>
      </c>
      <c r="L156" s="15">
        <f t="shared" si="38"/>
        <v>0</v>
      </c>
      <c r="M156" s="14">
        <v>1.9998665715677872</v>
      </c>
      <c r="N156" s="13">
        <v>0.64821492990969765</v>
      </c>
      <c r="O156" s="12">
        <v>1.3516516416580895</v>
      </c>
    </row>
    <row r="157" spans="2:15" x14ac:dyDescent="0.3">
      <c r="B157" s="21">
        <v>44187</v>
      </c>
      <c r="C157" s="20">
        <v>404.75</v>
      </c>
      <c r="D157" s="22">
        <v>37.700000000000003</v>
      </c>
      <c r="E157" s="16">
        <v>829.19110000000001</v>
      </c>
      <c r="F157" s="16">
        <v>63</v>
      </c>
      <c r="G157" s="17">
        <v>7362428.4300000006</v>
      </c>
      <c r="H157" s="16">
        <v>196500</v>
      </c>
      <c r="I157" s="18">
        <f t="shared" si="36"/>
        <v>37.467829160305349</v>
      </c>
      <c r="J157" s="17">
        <v>7362428.4300000006</v>
      </c>
      <c r="K157" s="16">
        <f t="shared" si="37"/>
        <v>196500</v>
      </c>
      <c r="L157" s="15">
        <f t="shared" si="38"/>
        <v>0</v>
      </c>
      <c r="M157" s="14">
        <v>2.0074353863702004</v>
      </c>
      <c r="N157" s="13">
        <v>0.65758729012188166</v>
      </c>
      <c r="O157" s="12">
        <v>1.3498480962483188</v>
      </c>
    </row>
    <row r="158" spans="2:15" x14ac:dyDescent="0.3">
      <c r="B158" s="21">
        <v>44186</v>
      </c>
      <c r="C158" s="20">
        <v>388.46</v>
      </c>
      <c r="D158" s="22">
        <v>35.99</v>
      </c>
      <c r="E158" s="16">
        <v>767.21659999999997</v>
      </c>
      <c r="F158" s="16">
        <v>144</v>
      </c>
      <c r="G158" s="17">
        <v>8145656.6099999994</v>
      </c>
      <c r="H158" s="16">
        <v>226500</v>
      </c>
      <c r="I158" s="18">
        <f t="shared" si="36"/>
        <v>35.963163841059597</v>
      </c>
      <c r="J158" s="17">
        <v>7066761.6947682118</v>
      </c>
      <c r="K158" s="16">
        <f t="shared" si="37"/>
        <v>196500</v>
      </c>
      <c r="L158" s="15">
        <f t="shared" si="38"/>
        <v>0</v>
      </c>
      <c r="M158" s="14">
        <v>2.0054477428455071</v>
      </c>
      <c r="N158" s="13">
        <v>0.67103172497109898</v>
      </c>
      <c r="O158" s="12">
        <v>1.334416017874408</v>
      </c>
    </row>
    <row r="159" spans="2:15" x14ac:dyDescent="0.3">
      <c r="B159" s="21">
        <v>44183</v>
      </c>
      <c r="C159" s="20">
        <v>415.6</v>
      </c>
      <c r="D159" s="22">
        <v>38.81</v>
      </c>
      <c r="E159" s="16">
        <v>246.18520000000001</v>
      </c>
      <c r="F159" s="16">
        <v>31</v>
      </c>
      <c r="G159" s="17">
        <v>9893560.790000001</v>
      </c>
      <c r="H159" s="16">
        <v>256500</v>
      </c>
      <c r="I159" s="18">
        <f t="shared" si="36"/>
        <v>38.57138709551657</v>
      </c>
      <c r="J159" s="17">
        <v>7579277.5642690063</v>
      </c>
      <c r="K159" s="16">
        <f t="shared" si="37"/>
        <v>196500</v>
      </c>
      <c r="L159" s="15">
        <f t="shared" si="38"/>
        <v>-30000</v>
      </c>
      <c r="M159" s="14">
        <v>2.0065968057031842</v>
      </c>
      <c r="N159" s="13">
        <v>0.64676271695200538</v>
      </c>
      <c r="O159" s="12">
        <v>1.3598340887511791</v>
      </c>
    </row>
    <row r="160" spans="2:15" x14ac:dyDescent="0.3">
      <c r="B160" s="21">
        <v>44182</v>
      </c>
      <c r="C160" s="20">
        <v>425.61</v>
      </c>
      <c r="D160" s="22">
        <v>39.6</v>
      </c>
      <c r="E160" s="16">
        <v>559.3175</v>
      </c>
      <c r="F160" s="16">
        <v>65</v>
      </c>
      <c r="G160" s="17">
        <v>10168068.459999999</v>
      </c>
      <c r="H160" s="16">
        <v>256500</v>
      </c>
      <c r="I160" s="18">
        <f t="shared" si="36"/>
        <v>39.641592436647173</v>
      </c>
      <c r="J160" s="17">
        <v>8978820.686900584</v>
      </c>
      <c r="K160" s="16">
        <f t="shared" si="37"/>
        <v>226500</v>
      </c>
      <c r="L160" s="15">
        <f t="shared" si="38"/>
        <v>-30000</v>
      </c>
      <c r="M160" s="14">
        <v>1.9997695483768609</v>
      </c>
      <c r="N160" s="13">
        <v>0.67157507653507775</v>
      </c>
      <c r="O160" s="12">
        <v>1.3281944718417833</v>
      </c>
    </row>
    <row r="161" spans="2:15" x14ac:dyDescent="0.3">
      <c r="B161" s="21">
        <v>44181</v>
      </c>
      <c r="C161" s="20">
        <v>429.72</v>
      </c>
      <c r="D161" s="22">
        <v>39.89</v>
      </c>
      <c r="E161" s="16">
        <v>597.52559999999994</v>
      </c>
      <c r="F161" s="16">
        <v>60</v>
      </c>
      <c r="G161" s="17">
        <v>10240203.84</v>
      </c>
      <c r="H161" s="16">
        <v>256500</v>
      </c>
      <c r="I161" s="18">
        <f t="shared" si="36"/>
        <v>39.922821988304094</v>
      </c>
      <c r="J161" s="17">
        <v>10240203.84</v>
      </c>
      <c r="K161" s="16">
        <f t="shared" si="37"/>
        <v>256500</v>
      </c>
      <c r="L161" s="15">
        <f t="shared" si="38"/>
        <v>0</v>
      </c>
      <c r="M161" s="14">
        <v>2.003856502333063</v>
      </c>
      <c r="N161" s="13">
        <v>0.59159164648034979</v>
      </c>
      <c r="O161" s="12">
        <v>1.4122648558527131</v>
      </c>
    </row>
    <row r="162" spans="2:15" x14ac:dyDescent="0.3">
      <c r="B162" s="21">
        <v>44180</v>
      </c>
      <c r="C162" s="20">
        <v>417.11</v>
      </c>
      <c r="D162" s="22">
        <v>38.6</v>
      </c>
      <c r="E162" s="16">
        <v>108.8612</v>
      </c>
      <c r="F162" s="16">
        <v>28</v>
      </c>
      <c r="G162" s="17">
        <v>9977161.8899999987</v>
      </c>
      <c r="H162" s="16">
        <v>256500</v>
      </c>
      <c r="I162" s="18">
        <f t="shared" si="36"/>
        <v>38.897317309941513</v>
      </c>
      <c r="J162" s="17">
        <v>9977161.8899999987</v>
      </c>
      <c r="K162" s="16">
        <f t="shared" si="37"/>
        <v>256500</v>
      </c>
      <c r="L162" s="15">
        <f t="shared" si="38"/>
        <v>0</v>
      </c>
      <c r="M162" s="14">
        <v>1.9973010571245728</v>
      </c>
      <c r="N162" s="13">
        <v>0.59816970555340965</v>
      </c>
      <c r="O162" s="12">
        <v>1.3991313515711632</v>
      </c>
    </row>
    <row r="163" spans="2:15" x14ac:dyDescent="0.3">
      <c r="B163" s="21">
        <v>44179</v>
      </c>
      <c r="C163" s="20">
        <v>410.08</v>
      </c>
      <c r="D163" s="22">
        <v>38.26</v>
      </c>
      <c r="E163" s="16">
        <v>575.64440000000002</v>
      </c>
      <c r="F163" s="16">
        <v>33</v>
      </c>
      <c r="G163" s="17">
        <v>9776901.0999999996</v>
      </c>
      <c r="H163" s="16">
        <v>256500</v>
      </c>
      <c r="I163" s="18">
        <f t="shared" si="36"/>
        <v>38.11657348927875</v>
      </c>
      <c r="J163" s="17">
        <v>9776901.0999999996</v>
      </c>
      <c r="K163" s="16">
        <f t="shared" si="37"/>
        <v>256500</v>
      </c>
      <c r="L163" s="15">
        <f t="shared" si="38"/>
        <v>0</v>
      </c>
      <c r="M163" s="14">
        <v>2.0014595319983344</v>
      </c>
      <c r="N163" s="13">
        <v>0.60520729825118103</v>
      </c>
      <c r="O163" s="12">
        <v>1.3962522337471532</v>
      </c>
    </row>
    <row r="164" spans="2:15" x14ac:dyDescent="0.3">
      <c r="B164" s="21">
        <v>44176</v>
      </c>
      <c r="C164" s="20">
        <v>415.1</v>
      </c>
      <c r="D164" s="22">
        <v>38.700000000000003</v>
      </c>
      <c r="E164" s="16">
        <v>445.05420000000004</v>
      </c>
      <c r="F164" s="16">
        <v>85</v>
      </c>
      <c r="G164" s="17">
        <v>9902206.4899999984</v>
      </c>
      <c r="H164" s="16">
        <v>256500</v>
      </c>
      <c r="I164" s="18">
        <f t="shared" si="36"/>
        <v>38.605093528265101</v>
      </c>
      <c r="J164" s="17">
        <v>9902206.4899999984</v>
      </c>
      <c r="K164" s="16">
        <f t="shared" si="37"/>
        <v>256500</v>
      </c>
      <c r="L164" s="15">
        <f t="shared" si="38"/>
        <v>0</v>
      </c>
      <c r="M164" s="14">
        <v>1.9960595812620752</v>
      </c>
      <c r="N164" s="13">
        <v>0.60115027352858208</v>
      </c>
      <c r="O164" s="12">
        <v>1.3949093077334931</v>
      </c>
    </row>
    <row r="165" spans="2:15" x14ac:dyDescent="0.3">
      <c r="B165" s="21">
        <v>44175</v>
      </c>
      <c r="C165" s="20">
        <v>429.45</v>
      </c>
      <c r="D165" s="22">
        <v>40</v>
      </c>
      <c r="E165" s="16">
        <v>161.1251</v>
      </c>
      <c r="F165" s="16">
        <v>30</v>
      </c>
      <c r="G165" s="17">
        <v>10226321.449999999</v>
      </c>
      <c r="H165" s="16">
        <v>256500</v>
      </c>
      <c r="I165" s="18">
        <f t="shared" si="36"/>
        <v>39.868699610136453</v>
      </c>
      <c r="J165" s="17">
        <v>10226321.449999999</v>
      </c>
      <c r="K165" s="16">
        <f t="shared" si="37"/>
        <v>256500</v>
      </c>
      <c r="L165" s="15">
        <f t="shared" si="38"/>
        <v>0</v>
      </c>
      <c r="M165" s="14">
        <v>2.0025512057417285</v>
      </c>
      <c r="N165" s="13">
        <v>0.59206552225091658</v>
      </c>
      <c r="O165" s="12">
        <v>1.4104856834908119</v>
      </c>
    </row>
    <row r="166" spans="2:15" x14ac:dyDescent="0.3">
      <c r="B166" s="21">
        <v>44174</v>
      </c>
      <c r="C166" s="20">
        <v>433.85</v>
      </c>
      <c r="D166" s="22">
        <v>40.380000000000003</v>
      </c>
      <c r="E166" s="16">
        <v>1005.62</v>
      </c>
      <c r="F166" s="16">
        <v>75</v>
      </c>
      <c r="G166" s="17">
        <v>10354459.4</v>
      </c>
      <c r="H166" s="16">
        <v>256500</v>
      </c>
      <c r="I166" s="18">
        <f t="shared" si="36"/>
        <v>40.368262768031194</v>
      </c>
      <c r="J166" s="17">
        <v>10354459.4</v>
      </c>
      <c r="K166" s="16">
        <f t="shared" si="37"/>
        <v>256500</v>
      </c>
      <c r="L166" s="15">
        <f t="shared" si="38"/>
        <v>0</v>
      </c>
      <c r="M166" s="14">
        <v>2.0051176143488476</v>
      </c>
      <c r="N166" s="13">
        <v>0.58777273587069157</v>
      </c>
      <c r="O166" s="12">
        <v>1.4173448784781559</v>
      </c>
    </row>
    <row r="167" spans="2:15" x14ac:dyDescent="0.3">
      <c r="B167" s="21">
        <v>44173</v>
      </c>
      <c r="C167" s="20">
        <v>423.6</v>
      </c>
      <c r="D167" s="22">
        <v>39.5</v>
      </c>
      <c r="E167" s="16">
        <v>284.8612</v>
      </c>
      <c r="F167" s="16">
        <v>39</v>
      </c>
      <c r="G167" s="17">
        <v>10118238.949999999</v>
      </c>
      <c r="H167" s="16">
        <v>256500</v>
      </c>
      <c r="I167" s="18">
        <f t="shared" si="36"/>
        <v>39.4473253411306</v>
      </c>
      <c r="J167" s="17">
        <v>10118238.949999999</v>
      </c>
      <c r="K167" s="16">
        <f t="shared" si="37"/>
        <v>256500</v>
      </c>
      <c r="L167" s="15">
        <f t="shared" si="38"/>
        <v>0</v>
      </c>
      <c r="M167" s="14">
        <v>1.9969637631457597</v>
      </c>
      <c r="N167" s="13">
        <v>0.59442720810620897</v>
      </c>
      <c r="O167" s="12">
        <v>1.4025365550395508</v>
      </c>
    </row>
    <row r="168" spans="2:15" x14ac:dyDescent="0.3">
      <c r="B168" s="21">
        <v>44172</v>
      </c>
      <c r="C168" s="20">
        <v>418.58</v>
      </c>
      <c r="D168" s="22">
        <v>40</v>
      </c>
      <c r="E168" s="16">
        <v>855.53959999999995</v>
      </c>
      <c r="F168" s="16">
        <v>62</v>
      </c>
      <c r="G168" s="17">
        <v>10055532.689999998</v>
      </c>
      <c r="H168" s="16">
        <v>256500</v>
      </c>
      <c r="I168" s="18">
        <f t="shared" si="36"/>
        <v>39.202856491228061</v>
      </c>
      <c r="J168" s="17">
        <v>10055532.689999998</v>
      </c>
      <c r="K168" s="16">
        <f t="shared" si="37"/>
        <v>256500</v>
      </c>
      <c r="L168" s="15">
        <f t="shared" si="38"/>
        <v>0</v>
      </c>
      <c r="M168" s="14">
        <v>1.9834933220231026</v>
      </c>
      <c r="N168" s="13">
        <v>0.59463602022261453</v>
      </c>
      <c r="O168" s="12">
        <v>1.3888573018004879</v>
      </c>
    </row>
    <row r="169" spans="2:15" x14ac:dyDescent="0.3">
      <c r="B169" s="21">
        <v>44169</v>
      </c>
      <c r="C169" s="20">
        <v>413.97</v>
      </c>
      <c r="D169" s="22">
        <v>38.61</v>
      </c>
      <c r="E169" s="16">
        <v>2521.8429999999998</v>
      </c>
      <c r="F169" s="16">
        <v>53</v>
      </c>
      <c r="G169" s="17">
        <v>9904267.1699999981</v>
      </c>
      <c r="H169" s="16">
        <v>256500</v>
      </c>
      <c r="I169" s="18">
        <f t="shared" ref="I169:I183" si="39">G169/H169</f>
        <v>38.613127368421047</v>
      </c>
      <c r="J169" s="17">
        <v>9904267.1699999981</v>
      </c>
      <c r="K169" s="16">
        <f t="shared" ref="K169:K183" si="40">H169+ROUND((J169-G169)/I169,0)</f>
        <v>256500</v>
      </c>
      <c r="L169" s="15">
        <f t="shared" ref="L169:L183" si="41">K169-K170</f>
        <v>0</v>
      </c>
      <c r="M169" s="14">
        <v>1.9982635514869702</v>
      </c>
      <c r="N169" s="13">
        <v>0.60038122840743213</v>
      </c>
      <c r="O169" s="12">
        <v>1.3978823230795381</v>
      </c>
    </row>
    <row r="170" spans="2:15" x14ac:dyDescent="0.3">
      <c r="B170" s="21">
        <v>44168</v>
      </c>
      <c r="C170" s="20">
        <v>390.2</v>
      </c>
      <c r="D170" s="22">
        <v>36.15</v>
      </c>
      <c r="E170" s="16">
        <v>247.01859999999999</v>
      </c>
      <c r="F170" s="16">
        <v>24</v>
      </c>
      <c r="G170" s="17">
        <v>9283024.2199999988</v>
      </c>
      <c r="H170" s="16">
        <v>256500</v>
      </c>
      <c r="I170" s="18">
        <f t="shared" si="39"/>
        <v>36.191127563352822</v>
      </c>
      <c r="J170" s="17">
        <v>9283024.2199999988</v>
      </c>
      <c r="K170" s="16">
        <f t="shared" si="40"/>
        <v>256500</v>
      </c>
      <c r="L170" s="15">
        <f t="shared" si="41"/>
        <v>0</v>
      </c>
      <c r="M170" s="14">
        <v>1.9935544378015209</v>
      </c>
      <c r="N170" s="13">
        <v>0.62160498488928861</v>
      </c>
      <c r="O170" s="12">
        <v>1.3719494529122322</v>
      </c>
    </row>
    <row r="171" spans="2:15" x14ac:dyDescent="0.3">
      <c r="B171" s="21">
        <v>44167</v>
      </c>
      <c r="C171" s="20">
        <v>393.46</v>
      </c>
      <c r="D171" s="22">
        <v>36.299999999999997</v>
      </c>
      <c r="E171" s="16">
        <v>158.90100000000001</v>
      </c>
      <c r="F171" s="16">
        <v>37</v>
      </c>
      <c r="G171" s="17">
        <v>9438504.4899999984</v>
      </c>
      <c r="H171" s="16">
        <v>256500</v>
      </c>
      <c r="I171" s="18">
        <f t="shared" si="39"/>
        <v>36.797288460038978</v>
      </c>
      <c r="J171" s="17">
        <v>9438504.4899999984</v>
      </c>
      <c r="K171" s="16">
        <f t="shared" si="40"/>
        <v>256500</v>
      </c>
      <c r="L171" s="15">
        <f t="shared" si="41"/>
        <v>0</v>
      </c>
      <c r="M171" s="14">
        <v>1.9970625515907343</v>
      </c>
      <c r="N171" s="13">
        <v>0.61394301037197474</v>
      </c>
      <c r="O171" s="12">
        <v>1.3831195412187596</v>
      </c>
    </row>
    <row r="172" spans="2:15" x14ac:dyDescent="0.3">
      <c r="B172" s="21">
        <v>44166</v>
      </c>
      <c r="C172" s="20">
        <v>375.4</v>
      </c>
      <c r="D172" s="22">
        <v>35</v>
      </c>
      <c r="E172" s="16">
        <v>49.370620000000002</v>
      </c>
      <c r="F172" s="16">
        <v>19</v>
      </c>
      <c r="G172" s="17">
        <v>8972534.8899999987</v>
      </c>
      <c r="H172" s="16">
        <v>256500</v>
      </c>
      <c r="I172" s="18">
        <f t="shared" si="39"/>
        <v>34.980642846003896</v>
      </c>
      <c r="J172" s="17">
        <v>8972534.8899999987</v>
      </c>
      <c r="K172" s="16">
        <f t="shared" si="40"/>
        <v>256500</v>
      </c>
      <c r="L172" s="15">
        <f t="shared" si="41"/>
        <v>0</v>
      </c>
      <c r="M172" s="14">
        <v>1.9947513093482105</v>
      </c>
      <c r="N172" s="13">
        <v>0.62346435969111069</v>
      </c>
      <c r="O172" s="12">
        <v>1.3712869496570999</v>
      </c>
    </row>
    <row r="173" spans="2:15" x14ac:dyDescent="0.3">
      <c r="B173" s="21">
        <v>44165</v>
      </c>
      <c r="C173" s="20">
        <v>366.06</v>
      </c>
      <c r="D173" s="22">
        <v>34.1</v>
      </c>
      <c r="E173" s="16">
        <v>118.4162</v>
      </c>
      <c r="F173" s="16">
        <v>28</v>
      </c>
      <c r="G173" s="17">
        <v>8745523.209999999</v>
      </c>
      <c r="H173" s="16">
        <v>256500</v>
      </c>
      <c r="I173" s="18">
        <f t="shared" si="39"/>
        <v>34.095607056530213</v>
      </c>
      <c r="J173" s="17">
        <v>8745523.209999999</v>
      </c>
      <c r="K173" s="16">
        <f t="shared" si="40"/>
        <v>256500</v>
      </c>
      <c r="L173" s="15">
        <f t="shared" si="41"/>
        <v>0</v>
      </c>
      <c r="M173" s="14">
        <v>1.9950590068813048</v>
      </c>
      <c r="N173" s="13">
        <v>0.63149507666791727</v>
      </c>
      <c r="O173" s="12">
        <v>1.3635639302133875</v>
      </c>
    </row>
    <row r="174" spans="2:15" x14ac:dyDescent="0.3">
      <c r="B174" s="21">
        <v>44162</v>
      </c>
      <c r="C174" s="20">
        <v>375.24</v>
      </c>
      <c r="D174" s="22">
        <v>34.950000000000003</v>
      </c>
      <c r="E174" s="16">
        <v>108.84010000000001</v>
      </c>
      <c r="F174" s="16">
        <v>17</v>
      </c>
      <c r="G174" s="17">
        <v>8956042.6100000013</v>
      </c>
      <c r="H174" s="16">
        <v>256500</v>
      </c>
      <c r="I174" s="18">
        <f t="shared" si="39"/>
        <v>34.916345458089673</v>
      </c>
      <c r="J174" s="17">
        <v>8956042.6100000013</v>
      </c>
      <c r="K174" s="16">
        <f t="shared" si="40"/>
        <v>256500</v>
      </c>
      <c r="L174" s="15">
        <f t="shared" si="41"/>
        <v>0</v>
      </c>
      <c r="M174" s="14">
        <v>1.9999869004642885</v>
      </c>
      <c r="N174" s="13">
        <v>0.62426767529637717</v>
      </c>
      <c r="O174" s="12">
        <v>1.3757192251679113</v>
      </c>
    </row>
    <row r="175" spans="2:15" x14ac:dyDescent="0.3">
      <c r="B175" s="21">
        <v>44161</v>
      </c>
      <c r="C175" s="20">
        <v>373.98</v>
      </c>
      <c r="D175" s="22">
        <v>34.965000000000003</v>
      </c>
      <c r="E175" s="16">
        <v>507.96729999999997</v>
      </c>
      <c r="F175" s="16">
        <v>18</v>
      </c>
      <c r="G175" s="17">
        <v>8940164.879999999</v>
      </c>
      <c r="H175" s="16">
        <v>256500</v>
      </c>
      <c r="I175" s="18">
        <f t="shared" si="39"/>
        <v>34.854443976608181</v>
      </c>
      <c r="J175" s="17">
        <v>8940164.879999999</v>
      </c>
      <c r="K175" s="16">
        <f t="shared" si="40"/>
        <v>256500</v>
      </c>
      <c r="L175" s="15">
        <f t="shared" si="41"/>
        <v>0</v>
      </c>
      <c r="M175" s="14">
        <v>2.0016801524582175</v>
      </c>
      <c r="N175" s="13">
        <v>0.62426260308523529</v>
      </c>
      <c r="O175" s="12">
        <v>1.3774175493729821</v>
      </c>
    </row>
    <row r="176" spans="2:15" x14ac:dyDescent="0.3">
      <c r="B176" s="21">
        <v>44160</v>
      </c>
      <c r="C176" s="20">
        <v>378.28</v>
      </c>
      <c r="D176" s="22">
        <v>35.700000000000003</v>
      </c>
      <c r="E176" s="16">
        <v>769.52589999999998</v>
      </c>
      <c r="F176" s="16">
        <v>22</v>
      </c>
      <c r="G176" s="17">
        <v>9034921.5000000019</v>
      </c>
      <c r="H176" s="16">
        <v>256500</v>
      </c>
      <c r="I176" s="18">
        <f t="shared" si="39"/>
        <v>35.223865497076034</v>
      </c>
      <c r="J176" s="17">
        <v>9034921.5000000019</v>
      </c>
      <c r="K176" s="16">
        <f t="shared" si="40"/>
        <v>256500</v>
      </c>
      <c r="L176" s="15">
        <f t="shared" si="41"/>
        <v>0</v>
      </c>
      <c r="M176" s="14">
        <v>1.9961827061806785</v>
      </c>
      <c r="N176" s="13">
        <v>0.59778649432648623</v>
      </c>
      <c r="O176" s="12">
        <v>1.3983962118541924</v>
      </c>
    </row>
    <row r="177" spans="2:15" x14ac:dyDescent="0.3">
      <c r="B177" s="21">
        <v>44159</v>
      </c>
      <c r="C177" s="20">
        <v>377.98</v>
      </c>
      <c r="D177" s="22">
        <v>35.5</v>
      </c>
      <c r="E177" s="16">
        <v>622.1182</v>
      </c>
      <c r="F177" s="16">
        <v>32</v>
      </c>
      <c r="G177" s="17">
        <v>9072916.7699999996</v>
      </c>
      <c r="H177" s="16">
        <v>256500</v>
      </c>
      <c r="I177" s="18">
        <f t="shared" si="39"/>
        <v>35.371995204678363</v>
      </c>
      <c r="J177" s="17">
        <v>9072916.7699999996</v>
      </c>
      <c r="K177" s="16">
        <f t="shared" si="40"/>
        <v>256500</v>
      </c>
      <c r="L177" s="15">
        <f t="shared" si="41"/>
        <v>0</v>
      </c>
      <c r="M177" s="14">
        <v>1.9919268299426933</v>
      </c>
      <c r="N177" s="13">
        <v>0.59488987685268935</v>
      </c>
      <c r="O177" s="12">
        <v>1.397036953090004</v>
      </c>
    </row>
    <row r="178" spans="2:15" x14ac:dyDescent="0.3">
      <c r="B178" s="21">
        <v>44158</v>
      </c>
      <c r="C178" s="20">
        <v>367.01</v>
      </c>
      <c r="D178" s="22">
        <v>34.19</v>
      </c>
      <c r="E178" s="16">
        <v>349.68650000000002</v>
      </c>
      <c r="F178" s="16">
        <v>46</v>
      </c>
      <c r="G178" s="17">
        <v>8768458.6899999995</v>
      </c>
      <c r="H178" s="16">
        <v>256500</v>
      </c>
      <c r="I178" s="18">
        <f t="shared" si="39"/>
        <v>34.185024132553608</v>
      </c>
      <c r="J178" s="17">
        <v>8768458.6899999995</v>
      </c>
      <c r="K178" s="16">
        <f t="shared" si="40"/>
        <v>256500</v>
      </c>
      <c r="L178" s="15">
        <f t="shared" si="41"/>
        <v>0</v>
      </c>
      <c r="M178" s="14">
        <v>1.9880141420840749</v>
      </c>
      <c r="N178" s="13">
        <v>0.60640302566105841</v>
      </c>
      <c r="O178" s="12">
        <v>1.3816111164230165</v>
      </c>
    </row>
    <row r="179" spans="2:15" x14ac:dyDescent="0.3">
      <c r="B179" s="21">
        <v>44155</v>
      </c>
      <c r="C179" s="20">
        <v>362.56</v>
      </c>
      <c r="D179" s="22">
        <v>33.799999999999997</v>
      </c>
      <c r="E179" s="16">
        <v>77.433920000000001</v>
      </c>
      <c r="F179" s="16">
        <v>28</v>
      </c>
      <c r="G179" s="17">
        <v>8671574.6400000006</v>
      </c>
      <c r="H179" s="16">
        <v>256500</v>
      </c>
      <c r="I179" s="18">
        <f t="shared" si="39"/>
        <v>33.807308538011696</v>
      </c>
      <c r="J179" s="17">
        <v>8671574.6400000006</v>
      </c>
      <c r="K179" s="16">
        <f t="shared" si="40"/>
        <v>256500</v>
      </c>
      <c r="L179" s="15">
        <f t="shared" si="41"/>
        <v>0</v>
      </c>
      <c r="M179" s="14">
        <v>1.986138871544096</v>
      </c>
      <c r="N179" s="13">
        <v>0.60931857123471633</v>
      </c>
      <c r="O179" s="12">
        <v>1.3768203003093795</v>
      </c>
    </row>
    <row r="180" spans="2:15" x14ac:dyDescent="0.3">
      <c r="B180" s="21">
        <v>44154</v>
      </c>
      <c r="C180" s="20">
        <v>350.4</v>
      </c>
      <c r="D180" s="22">
        <v>33</v>
      </c>
      <c r="E180" s="16">
        <v>112.78410000000001</v>
      </c>
      <c r="F180" s="16">
        <v>21</v>
      </c>
      <c r="G180" s="17">
        <v>8380638.29</v>
      </c>
      <c r="H180" s="16">
        <v>256500</v>
      </c>
      <c r="I180" s="18">
        <f t="shared" si="39"/>
        <v>32.673053762183237</v>
      </c>
      <c r="J180" s="17">
        <v>8380638.29</v>
      </c>
      <c r="K180" s="16">
        <f t="shared" si="40"/>
        <v>256500</v>
      </c>
      <c r="L180" s="15">
        <f t="shared" si="41"/>
        <v>0</v>
      </c>
      <c r="M180" s="14">
        <v>2.0058479507531639</v>
      </c>
      <c r="N180" s="13">
        <v>0.63111256648686598</v>
      </c>
      <c r="O180" s="12">
        <v>1.3747353842662979</v>
      </c>
    </row>
    <row r="181" spans="2:15" x14ac:dyDescent="0.3">
      <c r="B181" s="21">
        <v>44153</v>
      </c>
      <c r="C181" s="20">
        <v>358.58</v>
      </c>
      <c r="D181" s="22">
        <v>33.700000000000003</v>
      </c>
      <c r="E181" s="16">
        <v>756.92449999999997</v>
      </c>
      <c r="F181" s="16">
        <v>38</v>
      </c>
      <c r="G181" s="17">
        <v>8585462.4499999993</v>
      </c>
      <c r="H181" s="16">
        <v>256500</v>
      </c>
      <c r="I181" s="18">
        <f t="shared" si="39"/>
        <v>33.471588499025337</v>
      </c>
      <c r="J181" s="17">
        <v>8585462.4499999993</v>
      </c>
      <c r="K181" s="16">
        <f t="shared" si="40"/>
        <v>256500</v>
      </c>
      <c r="L181" s="15">
        <f t="shared" si="41"/>
        <v>0</v>
      </c>
      <c r="M181" s="14">
        <v>1.9984356905550267</v>
      </c>
      <c r="N181" s="13">
        <v>0.62312014188589226</v>
      </c>
      <c r="O181" s="12">
        <v>1.3753155486691344</v>
      </c>
    </row>
    <row r="182" spans="2:15" x14ac:dyDescent="0.3">
      <c r="B182" s="21">
        <v>44152</v>
      </c>
      <c r="C182" s="20">
        <v>351.96</v>
      </c>
      <c r="D182" s="22">
        <v>32.49</v>
      </c>
      <c r="E182" s="16">
        <v>481.58850000000001</v>
      </c>
      <c r="F182" s="16">
        <v>32</v>
      </c>
      <c r="G182" s="17">
        <v>8445849.4299999997</v>
      </c>
      <c r="H182" s="16">
        <v>256500</v>
      </c>
      <c r="I182" s="18">
        <f t="shared" si="39"/>
        <v>32.927288226120858</v>
      </c>
      <c r="J182" s="17">
        <v>8445849.4299999997</v>
      </c>
      <c r="K182" s="16">
        <f t="shared" si="40"/>
        <v>256500</v>
      </c>
      <c r="L182" s="15">
        <f t="shared" si="41"/>
        <v>0</v>
      </c>
      <c r="M182" s="14">
        <v>1.9976994936789918</v>
      </c>
      <c r="N182" s="13">
        <v>0.62747852349529754</v>
      </c>
      <c r="O182" s="12">
        <v>1.3702209701836943</v>
      </c>
    </row>
    <row r="183" spans="2:15" x14ac:dyDescent="0.3">
      <c r="B183" s="21">
        <v>44151</v>
      </c>
      <c r="C183" s="20">
        <v>354.11</v>
      </c>
      <c r="D183" s="22">
        <v>33.08</v>
      </c>
      <c r="E183" s="16">
        <v>1327.6959999999999</v>
      </c>
      <c r="F183" s="16">
        <v>51</v>
      </c>
      <c r="G183" s="17">
        <v>8482867.5999999996</v>
      </c>
      <c r="H183" s="16">
        <v>256500</v>
      </c>
      <c r="I183" s="18">
        <f t="shared" si="39"/>
        <v>33.071608576998052</v>
      </c>
      <c r="J183" s="17">
        <v>8482867.5999999996</v>
      </c>
      <c r="K183" s="16">
        <f t="shared" si="40"/>
        <v>256500</v>
      </c>
      <c r="L183" s="15">
        <f t="shared" si="41"/>
        <v>0</v>
      </c>
      <c r="M183" s="14">
        <v>2.0017342555246294</v>
      </c>
      <c r="N183" s="13">
        <v>0.62672753020452665</v>
      </c>
      <c r="O183" s="12">
        <v>1.3750067253201028</v>
      </c>
    </row>
    <row r="184" spans="2:15" x14ac:dyDescent="0.3">
      <c r="B184" s="21">
        <v>44148</v>
      </c>
      <c r="C184" s="20">
        <v>335.11</v>
      </c>
      <c r="D184" s="22">
        <v>31.3</v>
      </c>
      <c r="E184" s="16">
        <v>167.32640000000001</v>
      </c>
      <c r="F184" s="16">
        <v>30</v>
      </c>
      <c r="G184" s="17">
        <v>8027550.669999999</v>
      </c>
      <c r="H184" s="16">
        <v>256500</v>
      </c>
      <c r="I184" s="18">
        <f t="shared" ref="I184:I207" si="42">G184/H184</f>
        <v>31.296493840155943</v>
      </c>
      <c r="J184" s="17">
        <v>8027550.669999999</v>
      </c>
      <c r="K184" s="16">
        <f t="shared" ref="K184:K207" si="43">H184+ROUND((J184-G184)/I184,0)</f>
        <v>256500</v>
      </c>
      <c r="L184" s="15">
        <f t="shared" ref="L184:L207" si="44">K184-K185</f>
        <v>0</v>
      </c>
      <c r="M184" s="14">
        <v>1.9999903557133201</v>
      </c>
      <c r="N184" s="13">
        <v>0.64403504039171644</v>
      </c>
      <c r="O184" s="12">
        <v>1.3559553153216037</v>
      </c>
    </row>
    <row r="185" spans="2:15" x14ac:dyDescent="0.3">
      <c r="B185" s="21">
        <v>44147</v>
      </c>
      <c r="C185" s="20">
        <v>343.68</v>
      </c>
      <c r="D185" s="22">
        <v>32.340000000000003</v>
      </c>
      <c r="E185" s="16">
        <v>119.3312</v>
      </c>
      <c r="F185" s="16">
        <v>23</v>
      </c>
      <c r="G185" s="17">
        <v>8232870.9099999992</v>
      </c>
      <c r="H185" s="16">
        <v>256500</v>
      </c>
      <c r="I185" s="18">
        <f t="shared" si="42"/>
        <v>32.096962612085768</v>
      </c>
      <c r="J185" s="17">
        <v>8232870.9099999992</v>
      </c>
      <c r="K185" s="16">
        <f t="shared" si="43"/>
        <v>256500</v>
      </c>
      <c r="L185" s="15">
        <f t="shared" si="44"/>
        <v>0</v>
      </c>
      <c r="M185" s="14">
        <v>2.0004653030567194</v>
      </c>
      <c r="N185" s="13">
        <v>0.63587692036337295</v>
      </c>
      <c r="O185" s="12">
        <v>1.3645883826933467</v>
      </c>
    </row>
    <row r="186" spans="2:15" x14ac:dyDescent="0.3">
      <c r="B186" s="21">
        <v>44145</v>
      </c>
      <c r="C186" s="20">
        <v>346.74</v>
      </c>
      <c r="D186" s="22">
        <v>32.92</v>
      </c>
      <c r="E186" s="16">
        <v>2336.5079999999998</v>
      </c>
      <c r="F186" s="16">
        <v>78</v>
      </c>
      <c r="G186" s="17">
        <v>7716335.9900000002</v>
      </c>
      <c r="H186" s="16">
        <v>236500</v>
      </c>
      <c r="I186" s="18">
        <f t="shared" si="42"/>
        <v>32.627213488372092</v>
      </c>
      <c r="J186" s="17">
        <v>8368880.259767442</v>
      </c>
      <c r="K186" s="16">
        <f t="shared" si="43"/>
        <v>256500</v>
      </c>
      <c r="L186" s="15">
        <f t="shared" si="44"/>
        <v>0</v>
      </c>
      <c r="M186" s="14">
        <v>1.9836704475039673</v>
      </c>
      <c r="N186" s="13">
        <v>0.62838041491420926</v>
      </c>
      <c r="O186" s="12">
        <v>1.3552900325897581</v>
      </c>
    </row>
    <row r="187" spans="2:15" x14ac:dyDescent="0.3">
      <c r="B187" s="21">
        <v>44144</v>
      </c>
      <c r="C187" s="20">
        <v>341.47</v>
      </c>
      <c r="D187" s="22">
        <v>32.020000000000003</v>
      </c>
      <c r="E187" s="16">
        <v>1867.65</v>
      </c>
      <c r="F187" s="16">
        <v>155</v>
      </c>
      <c r="G187" s="17">
        <v>7566223.8199999994</v>
      </c>
      <c r="H187" s="16">
        <v>236500</v>
      </c>
      <c r="I187" s="18">
        <f t="shared" si="42"/>
        <v>31.99248972515856</v>
      </c>
      <c r="J187" s="17">
        <v>8206073.6145031704</v>
      </c>
      <c r="K187" s="16">
        <f t="shared" si="43"/>
        <v>256500</v>
      </c>
      <c r="L187" s="15">
        <f t="shared" si="44"/>
        <v>20000</v>
      </c>
      <c r="M187" s="14">
        <v>2.0034530790637293</v>
      </c>
      <c r="N187" s="13">
        <v>0.63595376975130402</v>
      </c>
      <c r="O187" s="12">
        <v>1.367499309312425</v>
      </c>
    </row>
    <row r="188" spans="2:15" x14ac:dyDescent="0.3">
      <c r="B188" s="21">
        <v>44141</v>
      </c>
      <c r="C188" s="20">
        <v>316.07</v>
      </c>
      <c r="D188" s="22">
        <v>29.7</v>
      </c>
      <c r="E188" s="16">
        <v>720.73699999999997</v>
      </c>
      <c r="F188" s="16">
        <v>49</v>
      </c>
      <c r="G188" s="17">
        <v>6994606.9500000002</v>
      </c>
      <c r="H188" s="16">
        <v>236500</v>
      </c>
      <c r="I188" s="18">
        <f t="shared" si="42"/>
        <v>29.575505073995771</v>
      </c>
      <c r="J188" s="17">
        <v>6994606.9500000002</v>
      </c>
      <c r="K188" s="16">
        <f t="shared" si="43"/>
        <v>236500</v>
      </c>
      <c r="L188" s="15">
        <f t="shared" si="44"/>
        <v>0</v>
      </c>
      <c r="M188" s="14">
        <v>1.9920749185199034</v>
      </c>
      <c r="N188" s="13">
        <v>0.58810467827645407</v>
      </c>
      <c r="O188" s="12">
        <v>1.4039702402434493</v>
      </c>
    </row>
    <row r="189" spans="2:15" x14ac:dyDescent="0.3">
      <c r="B189" s="21">
        <v>44140</v>
      </c>
      <c r="C189" s="20">
        <v>306.14999999999998</v>
      </c>
      <c r="D189" s="22">
        <v>28.8</v>
      </c>
      <c r="E189" s="16">
        <v>395.6157</v>
      </c>
      <c r="F189" s="16">
        <v>46</v>
      </c>
      <c r="G189" s="17">
        <v>6786503.209999999</v>
      </c>
      <c r="H189" s="16">
        <v>236500</v>
      </c>
      <c r="I189" s="18">
        <f t="shared" si="42"/>
        <v>28.695573826638473</v>
      </c>
      <c r="J189" s="17">
        <v>6786503.209999999</v>
      </c>
      <c r="K189" s="16">
        <f t="shared" si="43"/>
        <v>236500</v>
      </c>
      <c r="L189" s="15">
        <f t="shared" si="44"/>
        <v>0</v>
      </c>
      <c r="M189" s="14">
        <v>2.0023801093877331</v>
      </c>
      <c r="N189" s="13">
        <v>0.596383574096917</v>
      </c>
      <c r="O189" s="12">
        <v>1.4059965352908161</v>
      </c>
    </row>
    <row r="190" spans="2:15" x14ac:dyDescent="0.3">
      <c r="B190" s="21">
        <v>44139</v>
      </c>
      <c r="C190" s="20">
        <v>295.52999999999997</v>
      </c>
      <c r="D190" s="22">
        <v>27.79</v>
      </c>
      <c r="E190" s="16">
        <v>452.89070000000004</v>
      </c>
      <c r="F190" s="16">
        <v>45</v>
      </c>
      <c r="G190" s="17">
        <v>6534355.7599999988</v>
      </c>
      <c r="H190" s="16">
        <v>236500</v>
      </c>
      <c r="I190" s="18">
        <f t="shared" si="42"/>
        <v>27.629411247357289</v>
      </c>
      <c r="J190" s="17">
        <v>6534355.7599999988</v>
      </c>
      <c r="K190" s="16">
        <f t="shared" si="43"/>
        <v>236500</v>
      </c>
      <c r="L190" s="15">
        <f t="shared" si="44"/>
        <v>0</v>
      </c>
      <c r="M190" s="14">
        <v>1.9896998629287981</v>
      </c>
      <c r="N190" s="13">
        <v>0.60846193657506042</v>
      </c>
      <c r="O190" s="12">
        <v>1.3812379263537378</v>
      </c>
    </row>
    <row r="191" spans="2:15" x14ac:dyDescent="0.3">
      <c r="B191" s="21">
        <v>44138</v>
      </c>
      <c r="C191" s="20">
        <v>293.86</v>
      </c>
      <c r="D191" s="22">
        <v>27.3</v>
      </c>
      <c r="E191" s="16">
        <v>448.36250000000001</v>
      </c>
      <c r="F191" s="16">
        <v>57</v>
      </c>
      <c r="G191" s="17">
        <v>6523965.5</v>
      </c>
      <c r="H191" s="16">
        <v>236500</v>
      </c>
      <c r="I191" s="18">
        <f t="shared" si="42"/>
        <v>27.5854778012685</v>
      </c>
      <c r="J191" s="17">
        <v>6523965.5</v>
      </c>
      <c r="K191" s="16">
        <f t="shared" si="43"/>
        <v>236500</v>
      </c>
      <c r="L191" s="15">
        <f t="shared" si="44"/>
        <v>0</v>
      </c>
      <c r="M191" s="14">
        <v>1.9911931048685036</v>
      </c>
      <c r="N191" s="13">
        <v>0.60775537822816506</v>
      </c>
      <c r="O191" s="12">
        <v>1.3834377266403386</v>
      </c>
    </row>
    <row r="192" spans="2:15" x14ac:dyDescent="0.3">
      <c r="B192" s="21">
        <v>44137</v>
      </c>
      <c r="C192" s="20">
        <v>266.42</v>
      </c>
      <c r="D192" s="22">
        <v>24.8</v>
      </c>
      <c r="E192" s="16">
        <v>235.0316</v>
      </c>
      <c r="F192" s="16">
        <v>52</v>
      </c>
      <c r="G192" s="17">
        <v>5352198.5699999994</v>
      </c>
      <c r="H192" s="16">
        <v>216500</v>
      </c>
      <c r="I192" s="18">
        <f t="shared" si="42"/>
        <v>24.721471454965354</v>
      </c>
      <c r="J192" s="17">
        <v>5846627.9990993068</v>
      </c>
      <c r="K192" s="16">
        <f t="shared" si="43"/>
        <v>236500</v>
      </c>
      <c r="L192" s="15">
        <f t="shared" si="44"/>
        <v>0</v>
      </c>
      <c r="M192" s="14">
        <v>2.0023238680147735</v>
      </c>
      <c r="N192" s="13">
        <v>0.57787202991544617</v>
      </c>
      <c r="O192" s="12">
        <v>1.4244518380993274</v>
      </c>
    </row>
    <row r="193" spans="2:15" x14ac:dyDescent="0.3">
      <c r="B193" s="21">
        <v>44134</v>
      </c>
      <c r="C193" s="20">
        <v>253.01</v>
      </c>
      <c r="D193" s="22">
        <v>23.66</v>
      </c>
      <c r="E193" s="16">
        <v>171.4915</v>
      </c>
      <c r="F193" s="16">
        <v>69</v>
      </c>
      <c r="G193" s="17">
        <v>5120495.97</v>
      </c>
      <c r="H193" s="16">
        <v>216500</v>
      </c>
      <c r="I193" s="18">
        <f t="shared" si="42"/>
        <v>23.651251593533487</v>
      </c>
      <c r="J193" s="17">
        <v>5593521.0018706694</v>
      </c>
      <c r="K193" s="16">
        <f t="shared" si="43"/>
        <v>236500</v>
      </c>
      <c r="L193" s="15">
        <f t="shared" si="44"/>
        <v>20000</v>
      </c>
      <c r="M193" s="14">
        <v>1.9914309495351301</v>
      </c>
      <c r="N193" s="13">
        <v>0.58843273117223238</v>
      </c>
      <c r="O193" s="12">
        <v>1.4029982183628977</v>
      </c>
    </row>
    <row r="194" spans="2:15" x14ac:dyDescent="0.3">
      <c r="B194" s="21">
        <v>44133</v>
      </c>
      <c r="C194" s="20">
        <v>262.11</v>
      </c>
      <c r="D194" s="22">
        <v>24.88</v>
      </c>
      <c r="E194" s="16">
        <v>200.68629999999999</v>
      </c>
      <c r="F194" s="16">
        <v>39</v>
      </c>
      <c r="G194" s="17">
        <v>5311741.8400000008</v>
      </c>
      <c r="H194" s="16">
        <v>216500</v>
      </c>
      <c r="I194" s="18">
        <f t="shared" si="42"/>
        <v>24.534604341801391</v>
      </c>
      <c r="J194" s="17">
        <v>5311741.8400000008</v>
      </c>
      <c r="K194" s="16">
        <f t="shared" si="43"/>
        <v>216500</v>
      </c>
      <c r="L194" s="15">
        <f t="shared" si="44"/>
        <v>0</v>
      </c>
      <c r="M194" s="14">
        <v>2.0074368693339961</v>
      </c>
      <c r="N194" s="13">
        <v>0.63052130748884427</v>
      </c>
      <c r="O194" s="12">
        <v>1.3769155618451516</v>
      </c>
    </row>
    <row r="195" spans="2:15" x14ac:dyDescent="0.3">
      <c r="B195" s="21">
        <v>44132</v>
      </c>
      <c r="C195" s="20">
        <v>264.49</v>
      </c>
      <c r="D195" s="22">
        <v>24.91</v>
      </c>
      <c r="E195" s="16">
        <v>347.20490000000001</v>
      </c>
      <c r="F195" s="16">
        <v>116</v>
      </c>
      <c r="G195" s="17">
        <v>5360509.7</v>
      </c>
      <c r="H195" s="16">
        <v>216500</v>
      </c>
      <c r="I195" s="18">
        <f t="shared" si="42"/>
        <v>24.759860046189377</v>
      </c>
      <c r="J195" s="17">
        <v>5360509.7</v>
      </c>
      <c r="K195" s="16">
        <f t="shared" si="43"/>
        <v>216500</v>
      </c>
      <c r="L195" s="15">
        <f t="shared" si="44"/>
        <v>0</v>
      </c>
      <c r="M195" s="14">
        <v>1.9981887338064139</v>
      </c>
      <c r="N195" s="13">
        <v>0.62761011140414502</v>
      </c>
      <c r="O195" s="12">
        <v>1.3705786224022689</v>
      </c>
    </row>
    <row r="196" spans="2:15" x14ac:dyDescent="0.3">
      <c r="B196" s="21">
        <v>44131</v>
      </c>
      <c r="C196" s="20">
        <v>291.69</v>
      </c>
      <c r="D196" s="22">
        <v>27.1</v>
      </c>
      <c r="E196" s="16">
        <v>51.048110000000001</v>
      </c>
      <c r="F196" s="16">
        <v>23</v>
      </c>
      <c r="G196" s="17">
        <v>5915633.96</v>
      </c>
      <c r="H196" s="16">
        <v>216500</v>
      </c>
      <c r="I196" s="18">
        <f t="shared" si="42"/>
        <v>27.32394438799076</v>
      </c>
      <c r="J196" s="17">
        <v>5915633.96</v>
      </c>
      <c r="K196" s="16">
        <f t="shared" si="43"/>
        <v>216500</v>
      </c>
      <c r="L196" s="15">
        <f t="shared" si="44"/>
        <v>0</v>
      </c>
      <c r="M196" s="14">
        <v>2.0072509946169825</v>
      </c>
      <c r="N196" s="13">
        <v>0.68240228812264103</v>
      </c>
      <c r="O196" s="12">
        <v>1.3248487064943417</v>
      </c>
    </row>
    <row r="197" spans="2:15" x14ac:dyDescent="0.3">
      <c r="B197" s="21">
        <v>44130</v>
      </c>
      <c r="C197" s="20">
        <v>293.89999999999998</v>
      </c>
      <c r="D197" s="22">
        <v>27.5</v>
      </c>
      <c r="E197" s="16">
        <v>39.381980000000006</v>
      </c>
      <c r="F197" s="16">
        <v>16</v>
      </c>
      <c r="G197" s="17">
        <v>5959897.1000000006</v>
      </c>
      <c r="H197" s="16">
        <v>216500</v>
      </c>
      <c r="I197" s="18">
        <f t="shared" si="42"/>
        <v>27.528393071593538</v>
      </c>
      <c r="J197" s="17">
        <v>5959897.1000000006</v>
      </c>
      <c r="K197" s="16">
        <f t="shared" si="43"/>
        <v>216500</v>
      </c>
      <c r="L197" s="15">
        <f t="shared" si="44"/>
        <v>0</v>
      </c>
      <c r="M197" s="14">
        <v>2.0271502405637167</v>
      </c>
      <c r="N197" s="13">
        <v>0.67990550373763992</v>
      </c>
      <c r="O197" s="12">
        <v>1.3472447368260769</v>
      </c>
    </row>
    <row r="198" spans="2:15" x14ac:dyDescent="0.3">
      <c r="B198" s="21">
        <v>44127</v>
      </c>
      <c r="C198" s="20">
        <v>298.87</v>
      </c>
      <c r="D198" s="22">
        <v>28.085000000000001</v>
      </c>
      <c r="E198" s="16">
        <v>63.715960000000003</v>
      </c>
      <c r="F198" s="16">
        <v>10</v>
      </c>
      <c r="G198" s="17">
        <v>6133009.5899999999</v>
      </c>
      <c r="H198" s="16">
        <v>216500</v>
      </c>
      <c r="I198" s="18">
        <f t="shared" si="42"/>
        <v>28.327988868360276</v>
      </c>
      <c r="J198" s="17">
        <v>6133009.5899999999</v>
      </c>
      <c r="K198" s="16">
        <f t="shared" si="43"/>
        <v>216500</v>
      </c>
      <c r="L198" s="15">
        <f t="shared" si="44"/>
        <v>0</v>
      </c>
      <c r="M198" s="14">
        <v>1.9979109424480779</v>
      </c>
      <c r="N198" s="13">
        <v>0.66623195513379263</v>
      </c>
      <c r="O198" s="12">
        <v>1.3316789873142854</v>
      </c>
    </row>
    <row r="199" spans="2:15" x14ac:dyDescent="0.3">
      <c r="B199" s="21">
        <v>44126</v>
      </c>
      <c r="C199" s="20">
        <v>297.92</v>
      </c>
      <c r="D199" s="22">
        <v>28.1</v>
      </c>
      <c r="E199" s="16">
        <v>59.696809999999999</v>
      </c>
      <c r="F199" s="16">
        <v>16</v>
      </c>
      <c r="G199" s="17">
        <v>6043850.7199999997</v>
      </c>
      <c r="H199" s="16">
        <v>216500</v>
      </c>
      <c r="I199" s="18">
        <f t="shared" si="42"/>
        <v>27.916169607390298</v>
      </c>
      <c r="J199" s="17">
        <v>6043850.7199999997</v>
      </c>
      <c r="K199" s="16">
        <f t="shared" si="43"/>
        <v>216500</v>
      </c>
      <c r="L199" s="15">
        <f t="shared" si="44"/>
        <v>0</v>
      </c>
      <c r="M199" s="14">
        <v>2.0015607102883575</v>
      </c>
      <c r="N199" s="13">
        <v>0.67494951960031202</v>
      </c>
      <c r="O199" s="12">
        <v>1.3266111906880453</v>
      </c>
    </row>
    <row r="200" spans="2:15" x14ac:dyDescent="0.3">
      <c r="B200" s="21">
        <v>44125</v>
      </c>
      <c r="C200" s="20">
        <v>297.45999999999998</v>
      </c>
      <c r="D200" s="22">
        <v>27.74</v>
      </c>
      <c r="E200" s="16">
        <v>66.071809999999999</v>
      </c>
      <c r="F200" s="16">
        <v>22</v>
      </c>
      <c r="G200" s="17">
        <v>6030994.0699999994</v>
      </c>
      <c r="H200" s="16">
        <v>216500</v>
      </c>
      <c r="I200" s="18">
        <f t="shared" si="42"/>
        <v>27.85678554272517</v>
      </c>
      <c r="J200" s="17">
        <v>6030994.0699999994</v>
      </c>
      <c r="K200" s="16">
        <f t="shared" si="43"/>
        <v>216500</v>
      </c>
      <c r="L200" s="15">
        <f t="shared" si="44"/>
        <v>0</v>
      </c>
      <c r="M200" s="14">
        <v>2.0036127576560525</v>
      </c>
      <c r="N200" s="13">
        <v>0.67579185333206604</v>
      </c>
      <c r="O200" s="12">
        <v>1.3278209043239866</v>
      </c>
    </row>
    <row r="201" spans="2:15" x14ac:dyDescent="0.3">
      <c r="B201" s="21">
        <v>44124</v>
      </c>
      <c r="C201" s="20">
        <v>302.92</v>
      </c>
      <c r="D201" s="22">
        <v>28.49</v>
      </c>
      <c r="E201" s="16">
        <v>238.84829999999999</v>
      </c>
      <c r="F201" s="16">
        <v>22</v>
      </c>
      <c r="G201" s="17">
        <v>6161936.629999999</v>
      </c>
      <c r="H201" s="16">
        <v>216500</v>
      </c>
      <c r="I201" s="18">
        <f t="shared" si="42"/>
        <v>28.461601062355655</v>
      </c>
      <c r="J201" s="17">
        <v>6161936.629999999</v>
      </c>
      <c r="K201" s="16">
        <f t="shared" si="43"/>
        <v>216500</v>
      </c>
      <c r="L201" s="15">
        <f t="shared" si="44"/>
        <v>0</v>
      </c>
      <c r="M201" s="14">
        <v>1.9928542221960504</v>
      </c>
      <c r="N201" s="13">
        <v>0.6674267648221498</v>
      </c>
      <c r="O201" s="12">
        <v>1.3254274573739004</v>
      </c>
    </row>
    <row r="202" spans="2:15" x14ac:dyDescent="0.3">
      <c r="B202" s="21">
        <v>44123</v>
      </c>
      <c r="C202" s="20">
        <v>299.93</v>
      </c>
      <c r="D202" s="22">
        <v>27.95</v>
      </c>
      <c r="E202" s="16">
        <v>20.08839</v>
      </c>
      <c r="F202" s="16">
        <v>13</v>
      </c>
      <c r="G202" s="17">
        <v>6102879.9099999992</v>
      </c>
      <c r="H202" s="16">
        <v>216500</v>
      </c>
      <c r="I202" s="18">
        <f t="shared" si="42"/>
        <v>28.188821755196301</v>
      </c>
      <c r="J202" s="17">
        <v>6102879.9099999992</v>
      </c>
      <c r="K202" s="16">
        <f t="shared" si="43"/>
        <v>216500</v>
      </c>
      <c r="L202" s="15">
        <f t="shared" si="44"/>
        <v>0</v>
      </c>
      <c r="M202" s="14">
        <v>2.0023786982890184</v>
      </c>
      <c r="N202" s="13">
        <v>0.67057467791464376</v>
      </c>
      <c r="O202" s="12">
        <v>1.3318040203743746</v>
      </c>
    </row>
    <row r="203" spans="2:15" x14ac:dyDescent="0.3">
      <c r="B203" s="21">
        <v>44120</v>
      </c>
      <c r="C203" s="20">
        <v>302.58</v>
      </c>
      <c r="D203" s="22">
        <v>28.57</v>
      </c>
      <c r="E203" s="16">
        <v>313.5641</v>
      </c>
      <c r="F203" s="16">
        <v>37</v>
      </c>
      <c r="G203" s="17">
        <v>5726630.3300000001</v>
      </c>
      <c r="H203" s="16">
        <v>201500</v>
      </c>
      <c r="I203" s="18">
        <f t="shared" si="42"/>
        <v>28.420001637717121</v>
      </c>
      <c r="J203" s="17">
        <v>6152930.3545657564</v>
      </c>
      <c r="K203" s="16">
        <f t="shared" si="43"/>
        <v>216500</v>
      </c>
      <c r="L203" s="15">
        <f t="shared" si="44"/>
        <v>0</v>
      </c>
      <c r="M203" s="14">
        <v>2.0045296954885581</v>
      </c>
      <c r="N203" s="13">
        <v>0.66798279407634664</v>
      </c>
      <c r="O203" s="12">
        <v>1.3365469014122113</v>
      </c>
    </row>
    <row r="204" spans="2:15" x14ac:dyDescent="0.3">
      <c r="B204" s="21">
        <v>44119</v>
      </c>
      <c r="C204" s="20">
        <v>292.60000000000002</v>
      </c>
      <c r="D204" s="22">
        <v>28</v>
      </c>
      <c r="E204" s="16">
        <v>487.3356</v>
      </c>
      <c r="F204" s="16">
        <v>127</v>
      </c>
      <c r="G204" s="17">
        <v>5522909.7899999991</v>
      </c>
      <c r="H204" s="16">
        <v>201500</v>
      </c>
      <c r="I204" s="18">
        <f t="shared" si="42"/>
        <v>27.408981588089325</v>
      </c>
      <c r="J204" s="17">
        <v>5934044.5138213392</v>
      </c>
      <c r="K204" s="16">
        <f t="shared" si="43"/>
        <v>216500</v>
      </c>
      <c r="L204" s="15">
        <f t="shared" si="44"/>
        <v>15000</v>
      </c>
      <c r="M204" s="14">
        <v>2.0025700603225678</v>
      </c>
      <c r="N204" s="13">
        <v>0.68101947509618421</v>
      </c>
      <c r="O204" s="12">
        <v>1.3215505852263834</v>
      </c>
    </row>
    <row r="205" spans="2:15" x14ac:dyDescent="0.3">
      <c r="B205" s="21">
        <v>44118</v>
      </c>
      <c r="C205" s="20">
        <v>308.36</v>
      </c>
      <c r="D205" s="22">
        <v>29.52</v>
      </c>
      <c r="E205" s="16">
        <v>118.0514</v>
      </c>
      <c r="F205" s="16">
        <v>23</v>
      </c>
      <c r="G205" s="17">
        <v>5874446.5800000001</v>
      </c>
      <c r="H205" s="16">
        <v>201500</v>
      </c>
      <c r="I205" s="18">
        <f t="shared" si="42"/>
        <v>29.153581042183625</v>
      </c>
      <c r="J205" s="17">
        <v>5874446.5800000001</v>
      </c>
      <c r="K205" s="16">
        <f t="shared" si="43"/>
        <v>201500</v>
      </c>
      <c r="L205" s="15">
        <f t="shared" si="44"/>
        <v>0</v>
      </c>
      <c r="M205" s="14">
        <v>2.0050856654483358</v>
      </c>
      <c r="N205" s="13">
        <v>0.70594371291397462</v>
      </c>
      <c r="O205" s="12">
        <v>1.299141952534361</v>
      </c>
    </row>
    <row r="206" spans="2:15" x14ac:dyDescent="0.3">
      <c r="B206" s="21">
        <v>44117</v>
      </c>
      <c r="C206" s="20">
        <v>304.64</v>
      </c>
      <c r="D206" s="22">
        <v>28.85</v>
      </c>
      <c r="E206" s="16">
        <v>217.28629999999998</v>
      </c>
      <c r="F206" s="16">
        <v>72</v>
      </c>
      <c r="G206" s="17">
        <v>5796313.1500000004</v>
      </c>
      <c r="H206" s="16">
        <v>201500</v>
      </c>
      <c r="I206" s="18">
        <f t="shared" si="42"/>
        <v>28.765822084367247</v>
      </c>
      <c r="J206" s="17">
        <v>5796313.1500000004</v>
      </c>
      <c r="K206" s="16">
        <f t="shared" si="43"/>
        <v>201500</v>
      </c>
      <c r="L206" s="15">
        <f t="shared" si="44"/>
        <v>0</v>
      </c>
      <c r="M206" s="14">
        <v>2.0043280063293336</v>
      </c>
      <c r="N206" s="13">
        <v>0.63538885575911297</v>
      </c>
      <c r="O206" s="12">
        <v>1.3689391505702206</v>
      </c>
    </row>
    <row r="207" spans="2:15" x14ac:dyDescent="0.3">
      <c r="B207" s="21">
        <v>44116</v>
      </c>
      <c r="C207" s="20">
        <v>313.23</v>
      </c>
      <c r="D207" s="22">
        <v>29.6</v>
      </c>
      <c r="E207" s="16">
        <v>159.8699</v>
      </c>
      <c r="F207" s="16">
        <v>50</v>
      </c>
      <c r="G207" s="17">
        <v>5500539.8099999996</v>
      </c>
      <c r="H207" s="16">
        <v>186500</v>
      </c>
      <c r="I207" s="18">
        <f t="shared" si="42"/>
        <v>29.493511045576405</v>
      </c>
      <c r="J207" s="17">
        <v>5942942.4756836453</v>
      </c>
      <c r="K207" s="16">
        <f t="shared" si="43"/>
        <v>201500</v>
      </c>
      <c r="L207" s="15">
        <f t="shared" si="44"/>
        <v>0</v>
      </c>
      <c r="M207" s="14">
        <v>2.0022468514018676</v>
      </c>
      <c r="N207" s="13">
        <v>0.6283819631907861</v>
      </c>
      <c r="O207" s="12">
        <v>1.3738648882110815</v>
      </c>
    </row>
    <row r="208" spans="2:15" x14ac:dyDescent="0.3">
      <c r="B208" s="21">
        <v>44113</v>
      </c>
      <c r="C208" s="20">
        <v>319.13</v>
      </c>
      <c r="D208" s="22">
        <v>30.25</v>
      </c>
      <c r="E208" s="16">
        <v>316.40959999999995</v>
      </c>
      <c r="F208" s="16">
        <v>71</v>
      </c>
      <c r="G208" s="17">
        <v>5637053.9199999999</v>
      </c>
      <c r="H208" s="16">
        <v>186500</v>
      </c>
      <c r="I208" s="18">
        <f t="shared" ref="I208:I212" si="45">G208/H208</f>
        <v>30.22549018766756</v>
      </c>
      <c r="J208" s="17">
        <v>6090436.2728150133</v>
      </c>
      <c r="K208" s="16">
        <f t="shared" ref="K208:K212" si="46">H208+ROUND((J208-G208)/I208,0)</f>
        <v>201500</v>
      </c>
      <c r="L208" s="15">
        <f t="shared" ref="L208:L212" si="47">K208-K209</f>
        <v>15000</v>
      </c>
      <c r="M208" s="14">
        <v>1.9993841663450667</v>
      </c>
      <c r="N208" s="13">
        <v>0.61887879310456151</v>
      </c>
      <c r="O208" s="12">
        <v>1.380505373240505</v>
      </c>
    </row>
    <row r="209" spans="2:15" x14ac:dyDescent="0.3">
      <c r="B209" s="21">
        <v>44112</v>
      </c>
      <c r="C209" s="20">
        <v>327.12</v>
      </c>
      <c r="D209" s="22">
        <v>30.87</v>
      </c>
      <c r="E209" s="16">
        <v>125.7317</v>
      </c>
      <c r="F209" s="16">
        <v>28</v>
      </c>
      <c r="G209" s="17">
        <v>5756131.8999999994</v>
      </c>
      <c r="H209" s="16">
        <v>186500</v>
      </c>
      <c r="I209" s="18">
        <f t="shared" si="45"/>
        <v>30.863978016085788</v>
      </c>
      <c r="J209" s="17">
        <v>5756131.8999999994</v>
      </c>
      <c r="K209" s="16">
        <f t="shared" si="46"/>
        <v>186500</v>
      </c>
      <c r="L209" s="15">
        <f t="shared" si="47"/>
        <v>0</v>
      </c>
      <c r="M209" s="14">
        <v>2.0000740688377903</v>
      </c>
      <c r="N209" s="13">
        <v>0.6629539100728391</v>
      </c>
      <c r="O209" s="12">
        <v>1.3371201587649513</v>
      </c>
    </row>
    <row r="210" spans="2:15" x14ac:dyDescent="0.3">
      <c r="B210" s="21">
        <v>44111</v>
      </c>
      <c r="C210" s="20">
        <v>333.54</v>
      </c>
      <c r="D210" s="22">
        <v>31.155000000000001</v>
      </c>
      <c r="E210" s="16">
        <v>42.726999999999997</v>
      </c>
      <c r="F210" s="16">
        <v>12</v>
      </c>
      <c r="G210" s="17">
        <v>5898675.2299999995</v>
      </c>
      <c r="H210" s="16">
        <v>186500</v>
      </c>
      <c r="I210" s="18">
        <f t="shared" si="45"/>
        <v>31.628285415549595</v>
      </c>
      <c r="J210" s="17">
        <v>5898675.2299999995</v>
      </c>
      <c r="K210" s="16">
        <f t="shared" si="46"/>
        <v>186500</v>
      </c>
      <c r="L210" s="15">
        <f t="shared" si="47"/>
        <v>0</v>
      </c>
      <c r="M210" s="14">
        <v>1.9991213739021196</v>
      </c>
      <c r="N210" s="13">
        <v>0.65323273103815216</v>
      </c>
      <c r="O210" s="12">
        <v>1.3458886428639674</v>
      </c>
    </row>
    <row r="211" spans="2:15" x14ac:dyDescent="0.3">
      <c r="B211" s="21">
        <v>44110</v>
      </c>
      <c r="C211" s="20">
        <v>333.1</v>
      </c>
      <c r="D211" s="22">
        <v>31.684999999999999</v>
      </c>
      <c r="E211" s="16">
        <v>57.06568</v>
      </c>
      <c r="F211" s="16">
        <v>18</v>
      </c>
      <c r="G211" s="17">
        <v>5887464.959999999</v>
      </c>
      <c r="H211" s="16">
        <v>186500</v>
      </c>
      <c r="I211" s="18">
        <f t="shared" si="45"/>
        <v>31.568176729222515</v>
      </c>
      <c r="J211" s="17">
        <v>5887464.959999999</v>
      </c>
      <c r="K211" s="16">
        <f t="shared" si="46"/>
        <v>186500</v>
      </c>
      <c r="L211" s="15">
        <f t="shared" si="47"/>
        <v>0</v>
      </c>
      <c r="M211" s="14">
        <v>2.0009407308642397</v>
      </c>
      <c r="N211" s="13">
        <v>0.65403844713497894</v>
      </c>
      <c r="O211" s="12">
        <v>1.3469022837292608</v>
      </c>
    </row>
    <row r="212" spans="2:15" x14ac:dyDescent="0.3">
      <c r="B212" s="21">
        <v>44109</v>
      </c>
      <c r="C212" s="20">
        <v>331.72</v>
      </c>
      <c r="D212" s="22">
        <v>31.43</v>
      </c>
      <c r="E212" s="16">
        <v>42.571899999999999</v>
      </c>
      <c r="F212" s="16">
        <v>11</v>
      </c>
      <c r="G212" s="17">
        <v>5839496.209999999</v>
      </c>
      <c r="H212" s="16">
        <v>186500</v>
      </c>
      <c r="I212" s="18">
        <f t="shared" si="45"/>
        <v>31.310971635388736</v>
      </c>
      <c r="J212" s="17">
        <v>5839496.209999999</v>
      </c>
      <c r="K212" s="16">
        <f t="shared" si="46"/>
        <v>186500</v>
      </c>
      <c r="L212" s="15">
        <f t="shared" si="47"/>
        <v>0</v>
      </c>
      <c r="M212" s="14">
        <v>1.9971660551861206</v>
      </c>
      <c r="N212" s="13">
        <v>0.65807793545943594</v>
      </c>
      <c r="O212" s="12">
        <v>1.3390881197266846</v>
      </c>
    </row>
    <row r="213" spans="2:15" x14ac:dyDescent="0.3">
      <c r="B213" s="21">
        <v>44106</v>
      </c>
      <c r="C213" s="20">
        <v>318.77999999999997</v>
      </c>
      <c r="D213" s="22">
        <v>30.41</v>
      </c>
      <c r="E213" s="16">
        <v>163.50960000000001</v>
      </c>
      <c r="F213" s="16">
        <v>29</v>
      </c>
      <c r="G213" s="17">
        <v>5623992.25</v>
      </c>
      <c r="H213" s="16">
        <v>186500</v>
      </c>
      <c r="I213" s="18">
        <f t="shared" ref="I213:I217" si="48">G213/H213</f>
        <v>30.155454423592495</v>
      </c>
      <c r="J213" s="17">
        <v>5623992.25</v>
      </c>
      <c r="K213" s="16">
        <f t="shared" ref="K213:K217" si="49">H213+ROUND((J213-G213)/I213,0)</f>
        <v>186500</v>
      </c>
      <c r="L213" s="15">
        <f t="shared" ref="L213:L217" si="50">K213-K214</f>
        <v>0</v>
      </c>
      <c r="M213" s="14">
        <v>1.9982052073418131</v>
      </c>
      <c r="N213" s="13">
        <v>0.66975387457192881</v>
      </c>
      <c r="O213" s="12">
        <v>1.3284513327698841</v>
      </c>
    </row>
    <row r="214" spans="2:15" x14ac:dyDescent="0.3">
      <c r="B214" s="21">
        <v>44105</v>
      </c>
      <c r="C214" s="20">
        <v>317.58</v>
      </c>
      <c r="D214" s="22">
        <v>29.93</v>
      </c>
      <c r="E214" s="16">
        <v>70.759129999999999</v>
      </c>
      <c r="F214" s="16">
        <v>27</v>
      </c>
      <c r="G214" s="17">
        <v>5582264.2599999998</v>
      </c>
      <c r="H214" s="16">
        <v>186500</v>
      </c>
      <c r="I214" s="18">
        <f t="shared" si="48"/>
        <v>29.931711849865952</v>
      </c>
      <c r="J214" s="17">
        <v>5582264.2599999998</v>
      </c>
      <c r="K214" s="16">
        <f t="shared" si="49"/>
        <v>186500</v>
      </c>
      <c r="L214" s="15">
        <f t="shared" si="50"/>
        <v>0</v>
      </c>
      <c r="M214" s="14">
        <v>2.0055836213672906</v>
      </c>
      <c r="N214" s="13">
        <v>0.67350766550775931</v>
      </c>
      <c r="O214" s="12">
        <v>1.3320759558595314</v>
      </c>
    </row>
    <row r="215" spans="2:15" x14ac:dyDescent="0.3">
      <c r="B215" s="21">
        <v>44104</v>
      </c>
      <c r="C215" s="20">
        <v>324.61</v>
      </c>
      <c r="D215" s="22">
        <v>30.87</v>
      </c>
      <c r="E215" s="16">
        <v>193.8879</v>
      </c>
      <c r="F215" s="16">
        <v>11</v>
      </c>
      <c r="G215" s="17">
        <v>5722082.1199999992</v>
      </c>
      <c r="H215" s="16">
        <v>186500</v>
      </c>
      <c r="I215" s="18">
        <f t="shared" si="48"/>
        <v>30.681405469168897</v>
      </c>
      <c r="J215" s="17">
        <v>5722082.1199999992</v>
      </c>
      <c r="K215" s="16">
        <f t="shared" si="49"/>
        <v>186500</v>
      </c>
      <c r="L215" s="15">
        <f t="shared" si="50"/>
        <v>0</v>
      </c>
      <c r="M215" s="14">
        <v>2.0104603619355261</v>
      </c>
      <c r="N215" s="13">
        <v>0.66409730065181249</v>
      </c>
      <c r="O215" s="12">
        <v>1.3463630612837134</v>
      </c>
    </row>
    <row r="216" spans="2:15" x14ac:dyDescent="0.3">
      <c r="B216" s="21">
        <v>44103</v>
      </c>
      <c r="C216" s="20">
        <v>326.69</v>
      </c>
      <c r="D216" s="22">
        <v>31.234999999999999</v>
      </c>
      <c r="E216" s="16">
        <v>52.488669999999999</v>
      </c>
      <c r="F216" s="16">
        <v>9</v>
      </c>
      <c r="G216" s="17">
        <v>5757234.4299999997</v>
      </c>
      <c r="H216" s="16">
        <v>186500</v>
      </c>
      <c r="I216" s="18">
        <f t="shared" si="48"/>
        <v>30.869889705093833</v>
      </c>
      <c r="J216" s="17">
        <v>5757234.4299999997</v>
      </c>
      <c r="K216" s="16">
        <f t="shared" si="49"/>
        <v>186500</v>
      </c>
      <c r="L216" s="15">
        <f t="shared" si="50"/>
        <v>0</v>
      </c>
      <c r="M216" s="14">
        <v>2.0042076122302355</v>
      </c>
      <c r="N216" s="13">
        <v>0.66215699852958743</v>
      </c>
      <c r="O216" s="12">
        <v>1.342050613700648</v>
      </c>
    </row>
    <row r="217" spans="2:15" x14ac:dyDescent="0.3">
      <c r="B217" s="21">
        <v>44102</v>
      </c>
      <c r="C217" s="20">
        <v>334.48</v>
      </c>
      <c r="D217" s="22">
        <v>31.5</v>
      </c>
      <c r="E217" s="16">
        <v>329.65479999999997</v>
      </c>
      <c r="F217" s="16">
        <v>44</v>
      </c>
      <c r="G217" s="17">
        <v>5898512.2599999998</v>
      </c>
      <c r="H217" s="16">
        <v>186500</v>
      </c>
      <c r="I217" s="18">
        <f t="shared" si="48"/>
        <v>31.627411581769437</v>
      </c>
      <c r="J217" s="17">
        <v>5898512.2599999998</v>
      </c>
      <c r="K217" s="16">
        <f t="shared" si="49"/>
        <v>186500</v>
      </c>
      <c r="L217" s="15">
        <f t="shared" si="50"/>
        <v>0</v>
      </c>
      <c r="M217" s="14">
        <v>1.9975358888208872</v>
      </c>
      <c r="N217" s="13">
        <v>0.65392928928149752</v>
      </c>
      <c r="O217" s="12">
        <v>1.3436065995393898</v>
      </c>
    </row>
    <row r="218" spans="2:15" x14ac:dyDescent="0.3">
      <c r="B218" s="21">
        <v>44099</v>
      </c>
      <c r="C218" s="20">
        <v>310.62</v>
      </c>
      <c r="D218" s="22">
        <v>29.35</v>
      </c>
      <c r="E218" s="16">
        <v>32.984139999999996</v>
      </c>
      <c r="F218" s="16">
        <v>17</v>
      </c>
      <c r="G218" s="17">
        <v>5475163.4400000004</v>
      </c>
      <c r="H218" s="16">
        <v>186500</v>
      </c>
      <c r="I218" s="18">
        <f t="shared" ref="I218:I222" si="51">G218/H218</f>
        <v>29.357444718498662</v>
      </c>
      <c r="J218" s="17">
        <v>5475163.4400000004</v>
      </c>
      <c r="K218" s="16">
        <f t="shared" ref="K218:K222" si="52">H218+ROUND((J218-G218)/I218,0)</f>
        <v>186500</v>
      </c>
      <c r="L218" s="15">
        <f t="shared" ref="L218:L222" si="53">K218-K219</f>
        <v>0</v>
      </c>
      <c r="M218" s="14">
        <v>2.0045659166660421</v>
      </c>
      <c r="N218" s="13">
        <v>0.67842833564800387</v>
      </c>
      <c r="O218" s="12">
        <v>1.326137581018038</v>
      </c>
    </row>
    <row r="219" spans="2:15" x14ac:dyDescent="0.3">
      <c r="B219" s="21">
        <v>44098</v>
      </c>
      <c r="C219" s="20">
        <v>307.60000000000002</v>
      </c>
      <c r="D219" s="22">
        <v>29.08</v>
      </c>
      <c r="E219" s="16">
        <v>114.72499999999999</v>
      </c>
      <c r="F219" s="16">
        <v>45</v>
      </c>
      <c r="G219" s="17">
        <v>5422028.4499999993</v>
      </c>
      <c r="H219" s="16">
        <v>186500</v>
      </c>
      <c r="I219" s="18">
        <f t="shared" si="51"/>
        <v>29.072538605898121</v>
      </c>
      <c r="J219" s="17">
        <v>5422028.4499999993</v>
      </c>
      <c r="K219" s="16">
        <f t="shared" si="52"/>
        <v>186500</v>
      </c>
      <c r="L219" s="15">
        <f t="shared" si="53"/>
        <v>0</v>
      </c>
      <c r="M219" s="14">
        <v>2.0019830050873306</v>
      </c>
      <c r="N219" s="13">
        <v>0.68153622653898105</v>
      </c>
      <c r="O219" s="12">
        <v>1.3204467785483496</v>
      </c>
    </row>
    <row r="220" spans="2:15" x14ac:dyDescent="0.3">
      <c r="B220" s="21">
        <v>44097</v>
      </c>
      <c r="C220" s="20">
        <v>314.86</v>
      </c>
      <c r="D220" s="22">
        <v>29.8</v>
      </c>
      <c r="E220" s="16">
        <v>392.34750000000003</v>
      </c>
      <c r="F220" s="16">
        <v>28</v>
      </c>
      <c r="G220" s="17">
        <v>5557359.0500000007</v>
      </c>
      <c r="H220" s="16">
        <v>186500</v>
      </c>
      <c r="I220" s="18">
        <f t="shared" si="51"/>
        <v>29.798171849865955</v>
      </c>
      <c r="J220" s="17">
        <v>5557359.0500000007</v>
      </c>
      <c r="K220" s="16">
        <f t="shared" si="52"/>
        <v>186500</v>
      </c>
      <c r="L220" s="15">
        <f t="shared" si="53"/>
        <v>0</v>
      </c>
      <c r="M220" s="14">
        <v>2.0014652913239424</v>
      </c>
      <c r="N220" s="13">
        <v>0.6726542619196072</v>
      </c>
      <c r="O220" s="12">
        <v>1.3288110294043354</v>
      </c>
    </row>
    <row r="221" spans="2:15" x14ac:dyDescent="0.3">
      <c r="B221" s="21">
        <v>44096</v>
      </c>
      <c r="C221" s="20">
        <v>317.75</v>
      </c>
      <c r="D221" s="22">
        <v>30</v>
      </c>
      <c r="E221" s="16">
        <v>223.61179999999999</v>
      </c>
      <c r="F221" s="16">
        <v>23</v>
      </c>
      <c r="G221" s="17">
        <v>5596819.3699999992</v>
      </c>
      <c r="H221" s="16">
        <v>186500</v>
      </c>
      <c r="I221" s="18">
        <f t="shared" si="51"/>
        <v>30.009755335120641</v>
      </c>
      <c r="J221" s="17">
        <v>5596819.3699999992</v>
      </c>
      <c r="K221" s="16">
        <f t="shared" si="52"/>
        <v>186500</v>
      </c>
      <c r="L221" s="15">
        <f t="shared" si="53"/>
        <v>0</v>
      </c>
      <c r="M221" s="14">
        <v>1.994321562319779</v>
      </c>
      <c r="N221" s="13">
        <v>0.67096636531259013</v>
      </c>
      <c r="O221" s="12">
        <v>1.3233551970071888</v>
      </c>
    </row>
    <row r="222" spans="2:15" x14ac:dyDescent="0.3">
      <c r="B222" s="21">
        <v>44095</v>
      </c>
      <c r="C222" s="20">
        <v>313.70999999999998</v>
      </c>
      <c r="D222" s="22">
        <v>29.89</v>
      </c>
      <c r="E222" s="16">
        <v>462.52859999999998</v>
      </c>
      <c r="F222" s="16">
        <v>58</v>
      </c>
      <c r="G222" s="17">
        <v>5560255.8500000006</v>
      </c>
      <c r="H222" s="16">
        <v>186500</v>
      </c>
      <c r="I222" s="18">
        <f t="shared" si="51"/>
        <v>29.813704289544241</v>
      </c>
      <c r="J222" s="17">
        <v>5560255.8500000006</v>
      </c>
      <c r="K222" s="16">
        <f t="shared" si="52"/>
        <v>186500</v>
      </c>
      <c r="L222" s="15">
        <f t="shared" si="53"/>
        <v>0</v>
      </c>
      <c r="M222" s="14">
        <v>2.0007516272834818</v>
      </c>
      <c r="N222" s="13">
        <v>0.6710574190574341</v>
      </c>
      <c r="O222" s="12">
        <v>1.3296942082260477</v>
      </c>
    </row>
    <row r="223" spans="2:15" x14ac:dyDescent="0.3">
      <c r="B223" s="21">
        <v>44092</v>
      </c>
      <c r="C223" s="20">
        <v>332.73</v>
      </c>
      <c r="D223" s="22">
        <v>31.56</v>
      </c>
      <c r="E223" s="16">
        <v>16.44115</v>
      </c>
      <c r="F223" s="16">
        <v>12</v>
      </c>
      <c r="G223" s="17">
        <v>5875943.2299999995</v>
      </c>
      <c r="H223" s="16">
        <v>186500</v>
      </c>
      <c r="I223" s="18">
        <f t="shared" ref="I223:I242" si="54">G223/H223</f>
        <v>31.506398016085789</v>
      </c>
      <c r="J223" s="17">
        <v>5875943.2299999995</v>
      </c>
      <c r="K223" s="16">
        <f t="shared" ref="K223:K242" si="55">H223+ROUND((J223-G223)/I223,0)</f>
        <v>186500</v>
      </c>
      <c r="L223" s="15">
        <f t="shared" ref="L223:L242" si="56">K223-K224</f>
        <v>0</v>
      </c>
      <c r="M223" s="14">
        <v>2.004187181365944</v>
      </c>
      <c r="N223" s="13">
        <v>0.6534014965287539</v>
      </c>
      <c r="O223" s="12">
        <v>1.35078568483719</v>
      </c>
    </row>
    <row r="224" spans="2:15" x14ac:dyDescent="0.3">
      <c r="B224" s="21">
        <v>44091</v>
      </c>
      <c r="C224" s="20">
        <v>338.14</v>
      </c>
      <c r="D224" s="22">
        <v>31.95</v>
      </c>
      <c r="E224" s="16">
        <v>186.7689</v>
      </c>
      <c r="F224" s="16">
        <v>20</v>
      </c>
      <c r="G224" s="17">
        <v>5968335.46</v>
      </c>
      <c r="H224" s="16">
        <v>186500</v>
      </c>
      <c r="I224" s="18">
        <f t="shared" si="54"/>
        <v>32.001798713136729</v>
      </c>
      <c r="J224" s="17">
        <v>5968335.46</v>
      </c>
      <c r="K224" s="16">
        <f t="shared" si="55"/>
        <v>186500</v>
      </c>
      <c r="L224" s="15">
        <f t="shared" si="56"/>
        <v>0</v>
      </c>
      <c r="M224" s="14">
        <v>1.9960514937275324</v>
      </c>
      <c r="N224" s="13">
        <v>0.65675680200455755</v>
      </c>
      <c r="O224" s="12">
        <v>1.3392946917229749</v>
      </c>
    </row>
    <row r="225" spans="2:15" x14ac:dyDescent="0.3">
      <c r="B225" s="21">
        <v>44090</v>
      </c>
      <c r="C225" s="20">
        <v>335.2</v>
      </c>
      <c r="D225" s="22">
        <v>31.88</v>
      </c>
      <c r="E225" s="16">
        <v>33.759070000000001</v>
      </c>
      <c r="F225" s="16">
        <v>19</v>
      </c>
      <c r="G225" s="17">
        <v>5926690.4900000002</v>
      </c>
      <c r="H225" s="16">
        <v>186500</v>
      </c>
      <c r="I225" s="18">
        <f t="shared" si="54"/>
        <v>31.778501286863271</v>
      </c>
      <c r="J225" s="17">
        <v>5926690.4900000002</v>
      </c>
      <c r="K225" s="16">
        <f t="shared" si="55"/>
        <v>186500</v>
      </c>
      <c r="L225" s="15">
        <f t="shared" si="56"/>
        <v>0</v>
      </c>
      <c r="M225" s="14">
        <v>2.0029537057873252</v>
      </c>
      <c r="N225" s="13">
        <v>0.65849004374108966</v>
      </c>
      <c r="O225" s="12">
        <v>1.3444636620462358</v>
      </c>
    </row>
    <row r="226" spans="2:15" x14ac:dyDescent="0.3">
      <c r="B226" s="21">
        <v>44089</v>
      </c>
      <c r="C226" s="20">
        <v>337.46</v>
      </c>
      <c r="D226" s="22">
        <v>32.130000000000003</v>
      </c>
      <c r="E226" s="16">
        <v>60.340209999999999</v>
      </c>
      <c r="F226" s="16">
        <v>26</v>
      </c>
      <c r="G226" s="17">
        <v>5988173.96</v>
      </c>
      <c r="H226" s="16">
        <v>186500</v>
      </c>
      <c r="I226" s="18">
        <f t="shared" si="54"/>
        <v>32.108171367292222</v>
      </c>
      <c r="J226" s="17">
        <v>5988173.96</v>
      </c>
      <c r="K226" s="16">
        <f t="shared" si="55"/>
        <v>186500</v>
      </c>
      <c r="L226" s="15">
        <f t="shared" si="56"/>
        <v>0</v>
      </c>
      <c r="M226" s="14">
        <v>1.9980881868034444</v>
      </c>
      <c r="N226" s="13">
        <v>0.65407245617159737</v>
      </c>
      <c r="O226" s="12">
        <v>1.344015730631847</v>
      </c>
    </row>
    <row r="227" spans="2:15" x14ac:dyDescent="0.3">
      <c r="B227" s="21">
        <v>44088</v>
      </c>
      <c r="C227" s="20">
        <v>343.21</v>
      </c>
      <c r="D227" s="22">
        <v>32.65</v>
      </c>
      <c r="E227" s="16">
        <v>42.152730000000005</v>
      </c>
      <c r="F227" s="16">
        <v>20</v>
      </c>
      <c r="G227" s="17">
        <v>6076990.9500000002</v>
      </c>
      <c r="H227" s="16">
        <v>186500</v>
      </c>
      <c r="I227" s="18">
        <f t="shared" si="54"/>
        <v>32.584401876675607</v>
      </c>
      <c r="J227" s="17">
        <v>6076990.9500000002</v>
      </c>
      <c r="K227" s="16">
        <f t="shared" si="55"/>
        <v>186500</v>
      </c>
      <c r="L227" s="15">
        <f t="shared" si="56"/>
        <v>0</v>
      </c>
      <c r="M227" s="14">
        <v>2.0003139234558183</v>
      </c>
      <c r="N227" s="13">
        <v>0.65003052374135928</v>
      </c>
      <c r="O227" s="12">
        <v>1.350283399714459</v>
      </c>
    </row>
    <row r="228" spans="2:15" x14ac:dyDescent="0.3">
      <c r="B228" s="21">
        <v>44085</v>
      </c>
      <c r="C228" s="20">
        <v>348.82</v>
      </c>
      <c r="D228" s="22">
        <v>32.799999999999997</v>
      </c>
      <c r="E228" s="16">
        <v>70.859960000000001</v>
      </c>
      <c r="F228" s="16">
        <v>9</v>
      </c>
      <c r="G228" s="17">
        <v>6166857.6499999994</v>
      </c>
      <c r="H228" s="16">
        <v>186500</v>
      </c>
      <c r="I228" s="18">
        <f t="shared" si="54"/>
        <v>33.066260857908844</v>
      </c>
      <c r="J228" s="17">
        <v>6166857.6499999994</v>
      </c>
      <c r="K228" s="16">
        <f t="shared" si="55"/>
        <v>186500</v>
      </c>
      <c r="L228" s="15">
        <f t="shared" si="56"/>
        <v>0</v>
      </c>
      <c r="M228" s="14">
        <v>1.9912802430262033</v>
      </c>
      <c r="N228" s="13">
        <v>0.64575867094970174</v>
      </c>
      <c r="O228" s="12">
        <v>1.3455215720765017</v>
      </c>
    </row>
    <row r="229" spans="2:15" x14ac:dyDescent="0.3">
      <c r="B229" s="21">
        <v>44084</v>
      </c>
      <c r="C229" s="20">
        <v>345.68</v>
      </c>
      <c r="D229" s="22">
        <v>32.75</v>
      </c>
      <c r="E229" s="16">
        <v>112.02979999999999</v>
      </c>
      <c r="F229" s="16">
        <v>20</v>
      </c>
      <c r="G229" s="17">
        <v>6077333.5199999996</v>
      </c>
      <c r="H229" s="16">
        <v>186500</v>
      </c>
      <c r="I229" s="18">
        <f t="shared" si="54"/>
        <v>32.58623871313673</v>
      </c>
      <c r="J229" s="17">
        <v>6077333.5199999996</v>
      </c>
      <c r="K229" s="16">
        <f t="shared" si="55"/>
        <v>186500</v>
      </c>
      <c r="L229" s="15">
        <f t="shared" si="56"/>
        <v>0</v>
      </c>
      <c r="M229" s="14">
        <v>2.0061212223876765</v>
      </c>
      <c r="N229" s="13">
        <v>0.65233012750631469</v>
      </c>
      <c r="O229" s="12">
        <v>1.3537910948813618</v>
      </c>
    </row>
    <row r="230" spans="2:15" x14ac:dyDescent="0.3">
      <c r="B230" s="21">
        <v>44083</v>
      </c>
      <c r="C230" s="20">
        <v>349.03</v>
      </c>
      <c r="D230" s="22">
        <v>33.049999999999997</v>
      </c>
      <c r="E230" s="16">
        <v>541.37780000000009</v>
      </c>
      <c r="F230" s="16">
        <v>30</v>
      </c>
      <c r="G230" s="17">
        <v>6172893.0200000005</v>
      </c>
      <c r="H230" s="16">
        <v>186500</v>
      </c>
      <c r="I230" s="18">
        <f t="shared" si="54"/>
        <v>33.098622091152819</v>
      </c>
      <c r="J230" s="17">
        <v>6172893.0200000005</v>
      </c>
      <c r="K230" s="16">
        <f t="shared" si="55"/>
        <v>186500</v>
      </c>
      <c r="L230" s="15">
        <f t="shared" si="56"/>
        <v>0</v>
      </c>
      <c r="M230" s="14">
        <v>2.0018535069315035</v>
      </c>
      <c r="N230" s="13">
        <v>0.64539390640533079</v>
      </c>
      <c r="O230" s="12">
        <v>1.3564596005261726</v>
      </c>
    </row>
    <row r="231" spans="2:15" x14ac:dyDescent="0.3">
      <c r="B231" s="21">
        <v>44082</v>
      </c>
      <c r="C231" s="20">
        <v>333.82</v>
      </c>
      <c r="D231" s="22">
        <v>31.54</v>
      </c>
      <c r="E231" s="16">
        <v>198.66679999999999</v>
      </c>
      <c r="F231" s="16">
        <v>53</v>
      </c>
      <c r="G231" s="17">
        <v>5880230.1500000004</v>
      </c>
      <c r="H231" s="16">
        <v>186500</v>
      </c>
      <c r="I231" s="18">
        <f t="shared" si="54"/>
        <v>31.52938418230563</v>
      </c>
      <c r="J231" s="17">
        <v>5880230.1500000004</v>
      </c>
      <c r="K231" s="16">
        <f t="shared" si="55"/>
        <v>186500</v>
      </c>
      <c r="L231" s="15">
        <f t="shared" si="56"/>
        <v>0</v>
      </c>
      <c r="M231" s="14">
        <v>1.9973203531837949</v>
      </c>
      <c r="N231" s="13">
        <v>0.66239641317440612</v>
      </c>
      <c r="O231" s="12">
        <v>1.3349239400093889</v>
      </c>
    </row>
    <row r="232" spans="2:15" x14ac:dyDescent="0.3">
      <c r="B232" s="21">
        <v>44081</v>
      </c>
      <c r="C232" s="20">
        <v>349.17</v>
      </c>
      <c r="D232" s="22">
        <v>33.340000000000003</v>
      </c>
      <c r="E232" s="16">
        <v>322.82620000000003</v>
      </c>
      <c r="F232" s="16">
        <v>11</v>
      </c>
      <c r="G232" s="17">
        <v>6190438.5700000003</v>
      </c>
      <c r="H232" s="16">
        <v>186500</v>
      </c>
      <c r="I232" s="18">
        <f t="shared" si="54"/>
        <v>33.192700107238608</v>
      </c>
      <c r="J232" s="17">
        <v>6190438.5700000003</v>
      </c>
      <c r="K232" s="16">
        <f t="shared" si="55"/>
        <v>186500</v>
      </c>
      <c r="L232" s="15">
        <f t="shared" si="56"/>
        <v>0</v>
      </c>
      <c r="M232" s="14">
        <v>2.0031143770803945</v>
      </c>
      <c r="N232" s="13">
        <v>0.6432365744322377</v>
      </c>
      <c r="O232" s="12">
        <v>1.3598778026481571</v>
      </c>
    </row>
    <row r="233" spans="2:15" x14ac:dyDescent="0.3">
      <c r="B233" s="21">
        <v>44078</v>
      </c>
      <c r="C233" s="20">
        <v>343.41</v>
      </c>
      <c r="D233" s="22">
        <v>32.549999999999997</v>
      </c>
      <c r="E233" s="16">
        <v>486.81549999999999</v>
      </c>
      <c r="F233" s="16">
        <v>31</v>
      </c>
      <c r="G233" s="17">
        <v>6081121.2700000005</v>
      </c>
      <c r="H233" s="16">
        <v>186500</v>
      </c>
      <c r="I233" s="18">
        <f t="shared" si="54"/>
        <v>32.606548364611264</v>
      </c>
      <c r="J233" s="17">
        <v>6081121.2700000005</v>
      </c>
      <c r="K233" s="16">
        <f t="shared" si="55"/>
        <v>186500</v>
      </c>
      <c r="L233" s="15">
        <f t="shared" si="56"/>
        <v>0</v>
      </c>
      <c r="M233" s="14">
        <v>2.0033708092784011</v>
      </c>
      <c r="N233" s="13">
        <v>0.64965335578647321</v>
      </c>
      <c r="O233" s="12">
        <v>1.3537174534919281</v>
      </c>
    </row>
    <row r="234" spans="2:15" x14ac:dyDescent="0.3">
      <c r="B234" s="21">
        <v>44077</v>
      </c>
      <c r="C234" s="20">
        <v>347.77</v>
      </c>
      <c r="D234" s="22">
        <v>32.9</v>
      </c>
      <c r="E234" s="16">
        <v>127.5767</v>
      </c>
      <c r="F234" s="16">
        <v>16</v>
      </c>
      <c r="G234" s="17">
        <v>6158274.9000000004</v>
      </c>
      <c r="H234" s="16">
        <v>186500</v>
      </c>
      <c r="I234" s="18">
        <f t="shared" si="54"/>
        <v>33.02024075067024</v>
      </c>
      <c r="J234" s="17">
        <v>6158274.9000000004</v>
      </c>
      <c r="K234" s="16">
        <f t="shared" si="55"/>
        <v>186500</v>
      </c>
      <c r="L234" s="15">
        <f t="shared" si="56"/>
        <v>0</v>
      </c>
      <c r="M234" s="14">
        <v>1.9907174734924549</v>
      </c>
      <c r="N234" s="13">
        <v>0.64560051549501307</v>
      </c>
      <c r="O234" s="12">
        <v>1.3451169579974418</v>
      </c>
    </row>
    <row r="235" spans="2:15" x14ac:dyDescent="0.3">
      <c r="B235" s="21">
        <v>44076</v>
      </c>
      <c r="C235" s="20">
        <v>354.22</v>
      </c>
      <c r="D235" s="22">
        <v>33.520000000000003</v>
      </c>
      <c r="E235" s="16">
        <v>316.97280000000001</v>
      </c>
      <c r="F235" s="16">
        <v>22</v>
      </c>
      <c r="G235" s="17">
        <v>6266987.8099999987</v>
      </c>
      <c r="H235" s="16">
        <v>186500</v>
      </c>
      <c r="I235" s="18">
        <f t="shared" si="54"/>
        <v>33.603151796246642</v>
      </c>
      <c r="J235" s="17">
        <v>6266987.8099999987</v>
      </c>
      <c r="K235" s="16">
        <f t="shared" si="55"/>
        <v>186500</v>
      </c>
      <c r="L235" s="15">
        <f t="shared" si="56"/>
        <v>0</v>
      </c>
      <c r="M235" s="14">
        <v>1.9903926237252412</v>
      </c>
      <c r="N235" s="13">
        <v>0.64031819299166648</v>
      </c>
      <c r="O235" s="12">
        <v>1.3500744307335746</v>
      </c>
    </row>
    <row r="236" spans="2:15" x14ac:dyDescent="0.3">
      <c r="B236" s="21">
        <v>44075</v>
      </c>
      <c r="C236" s="20">
        <v>349.17</v>
      </c>
      <c r="D236" s="22">
        <v>33.31</v>
      </c>
      <c r="E236" s="16">
        <v>360.48109999999997</v>
      </c>
      <c r="F236" s="16">
        <v>48</v>
      </c>
      <c r="G236" s="17">
        <v>6214660.6699999999</v>
      </c>
      <c r="H236" s="16">
        <v>186500</v>
      </c>
      <c r="I236" s="18">
        <f t="shared" si="54"/>
        <v>33.322577319034849</v>
      </c>
      <c r="J236" s="17">
        <v>6214660.6699999999</v>
      </c>
      <c r="K236" s="16">
        <f t="shared" si="55"/>
        <v>186500</v>
      </c>
      <c r="L236" s="15">
        <f t="shared" si="56"/>
        <v>0</v>
      </c>
      <c r="M236" s="14">
        <v>1.9986484636175639</v>
      </c>
      <c r="N236" s="13">
        <v>0.64102003496837745</v>
      </c>
      <c r="O236" s="12">
        <v>1.3576284286491864</v>
      </c>
    </row>
    <row r="237" spans="2:15" x14ac:dyDescent="0.3">
      <c r="B237" s="21">
        <v>44074</v>
      </c>
      <c r="C237" s="20">
        <v>360.22</v>
      </c>
      <c r="D237" s="22">
        <v>34.36</v>
      </c>
      <c r="E237" s="16">
        <v>170.52629999999999</v>
      </c>
      <c r="F237" s="16">
        <v>36</v>
      </c>
      <c r="G237" s="17">
        <v>6378641.1099999994</v>
      </c>
      <c r="H237" s="16">
        <v>186500</v>
      </c>
      <c r="I237" s="18">
        <f t="shared" si="54"/>
        <v>34.201829008042893</v>
      </c>
      <c r="J237" s="17">
        <v>6378641.1099999994</v>
      </c>
      <c r="K237" s="16">
        <f t="shared" si="55"/>
        <v>186500</v>
      </c>
      <c r="L237" s="15">
        <f t="shared" si="56"/>
        <v>0</v>
      </c>
      <c r="M237" s="14">
        <v>2.0007949232309139</v>
      </c>
      <c r="N237" s="13">
        <v>0.63422799311560585</v>
      </c>
      <c r="O237" s="12">
        <v>1.3665669301153081</v>
      </c>
    </row>
    <row r="238" spans="2:15" x14ac:dyDescent="0.3">
      <c r="B238" s="21">
        <v>44071</v>
      </c>
      <c r="C238" s="20">
        <v>372.26</v>
      </c>
      <c r="D238" s="22">
        <v>35.6</v>
      </c>
      <c r="E238" s="16">
        <v>31.016500000000001</v>
      </c>
      <c r="F238" s="16">
        <v>5</v>
      </c>
      <c r="G238" s="17">
        <v>6616810.7599999998</v>
      </c>
      <c r="H238" s="16">
        <v>186500</v>
      </c>
      <c r="I238" s="18">
        <f t="shared" si="54"/>
        <v>35.47887806970509</v>
      </c>
      <c r="J238" s="17">
        <v>6616810.7599999998</v>
      </c>
      <c r="K238" s="16">
        <f t="shared" si="55"/>
        <v>186500</v>
      </c>
      <c r="L238" s="15">
        <f t="shared" si="56"/>
        <v>0</v>
      </c>
      <c r="M238" s="14">
        <v>2.0026264375135314</v>
      </c>
      <c r="N238" s="13">
        <v>0.6215532390410996</v>
      </c>
      <c r="O238" s="12">
        <v>1.3810731984724316</v>
      </c>
    </row>
    <row r="239" spans="2:15" x14ac:dyDescent="0.3">
      <c r="B239" s="21">
        <v>44070</v>
      </c>
      <c r="C239" s="20">
        <v>379.12</v>
      </c>
      <c r="D239" s="22">
        <v>35.78</v>
      </c>
      <c r="E239" s="16">
        <v>199.3698</v>
      </c>
      <c r="F239" s="16">
        <v>12</v>
      </c>
      <c r="G239" s="17">
        <v>6670035.71</v>
      </c>
      <c r="H239" s="16">
        <v>186500</v>
      </c>
      <c r="I239" s="18">
        <f t="shared" si="54"/>
        <v>35.76426654155496</v>
      </c>
      <c r="J239" s="17">
        <v>6670035.71</v>
      </c>
      <c r="K239" s="16">
        <f t="shared" si="55"/>
        <v>186500</v>
      </c>
      <c r="L239" s="15">
        <f t="shared" si="56"/>
        <v>0</v>
      </c>
      <c r="M239" s="14">
        <v>1.9945431026785312</v>
      </c>
      <c r="N239" s="13">
        <v>0.62225059961485574</v>
      </c>
      <c r="O239" s="12">
        <v>1.3722925030636755</v>
      </c>
    </row>
    <row r="240" spans="2:15" x14ac:dyDescent="0.3">
      <c r="B240" s="21">
        <v>44069</v>
      </c>
      <c r="C240" s="20">
        <v>379.88</v>
      </c>
      <c r="D240" s="22">
        <v>36</v>
      </c>
      <c r="E240" s="16">
        <v>57.805669999999999</v>
      </c>
      <c r="F240" s="16">
        <v>11</v>
      </c>
      <c r="G240" s="17">
        <v>6719917.6399999997</v>
      </c>
      <c r="H240" s="16">
        <v>186500</v>
      </c>
      <c r="I240" s="18">
        <f t="shared" si="54"/>
        <v>36.031729973190345</v>
      </c>
      <c r="J240" s="17">
        <v>6719917.6399999997</v>
      </c>
      <c r="K240" s="16">
        <f t="shared" si="55"/>
        <v>186500</v>
      </c>
      <c r="L240" s="15">
        <f t="shared" si="56"/>
        <v>0</v>
      </c>
      <c r="M240" s="14">
        <v>2.0034865933267598</v>
      </c>
      <c r="N240" s="13">
        <v>0.61821961556064553</v>
      </c>
      <c r="O240" s="12">
        <v>1.3852669777661144</v>
      </c>
    </row>
    <row r="241" spans="2:15" x14ac:dyDescent="0.3">
      <c r="B241" s="21">
        <v>44068</v>
      </c>
      <c r="C241" s="20">
        <v>368.92</v>
      </c>
      <c r="D241" s="22">
        <v>35.020000000000003</v>
      </c>
      <c r="E241" s="16">
        <v>153.02360000000002</v>
      </c>
      <c r="F241" s="16">
        <v>14</v>
      </c>
      <c r="G241" s="17">
        <v>6531313.7200000007</v>
      </c>
      <c r="H241" s="16">
        <v>186500</v>
      </c>
      <c r="I241" s="18">
        <f t="shared" si="54"/>
        <v>35.02044890080429</v>
      </c>
      <c r="J241" s="17">
        <v>6531313.7200000007</v>
      </c>
      <c r="K241" s="16">
        <f t="shared" si="55"/>
        <v>186500</v>
      </c>
      <c r="L241" s="15">
        <f t="shared" si="56"/>
        <v>0</v>
      </c>
      <c r="M241" s="14">
        <v>1.9984408818138961</v>
      </c>
      <c r="N241" s="13">
        <v>0.62669235095324738</v>
      </c>
      <c r="O241" s="12">
        <v>1.3717485308606487</v>
      </c>
    </row>
    <row r="242" spans="2:15" x14ac:dyDescent="0.3">
      <c r="B242" s="21">
        <v>44067</v>
      </c>
      <c r="C242" s="20">
        <v>377.18</v>
      </c>
      <c r="D242" s="22">
        <v>35.81</v>
      </c>
      <c r="E242" s="16">
        <v>37.665169999999996</v>
      </c>
      <c r="F242" s="16">
        <v>10</v>
      </c>
      <c r="G242" s="17">
        <v>6672462.5200000005</v>
      </c>
      <c r="H242" s="16">
        <v>186500</v>
      </c>
      <c r="I242" s="18">
        <f t="shared" si="54"/>
        <v>35.777278927613942</v>
      </c>
      <c r="J242" s="17">
        <v>6672462.5200000005</v>
      </c>
      <c r="K242" s="16">
        <f t="shared" si="55"/>
        <v>186500</v>
      </c>
      <c r="L242" s="15">
        <f t="shared" si="56"/>
        <v>0</v>
      </c>
      <c r="M242" s="14">
        <v>2.0045251509333317</v>
      </c>
      <c r="N242" s="13">
        <v>0.62020864524841113</v>
      </c>
      <c r="O242" s="12">
        <v>1.3843165056849205</v>
      </c>
    </row>
    <row r="243" spans="2:15" x14ac:dyDescent="0.3">
      <c r="B243" s="21">
        <v>44064</v>
      </c>
      <c r="C243" s="20">
        <v>368.73</v>
      </c>
      <c r="D243" s="22">
        <v>36.49</v>
      </c>
      <c r="E243" s="16">
        <v>131.5137</v>
      </c>
      <c r="F243" s="16">
        <v>9</v>
      </c>
      <c r="G243" s="17">
        <v>6524198.7199999997</v>
      </c>
      <c r="H243" s="16">
        <v>186500</v>
      </c>
      <c r="I243" s="18">
        <f t="shared" ref="I243:I247" si="57">G243/H243</f>
        <v>34.982298766756031</v>
      </c>
      <c r="J243" s="17">
        <v>6524198.7199999997</v>
      </c>
      <c r="K243" s="16">
        <f t="shared" ref="K243:K247" si="58">H243+ROUND((J243-G243)/I243,0)</f>
        <v>186500</v>
      </c>
      <c r="L243" s="15">
        <f t="shared" ref="L243:L247" si="59">K243-K244</f>
        <v>0</v>
      </c>
      <c r="M243" s="14">
        <v>1.9932547732083796</v>
      </c>
      <c r="N243" s="13">
        <v>0.62709466948915993</v>
      </c>
      <c r="O243" s="12">
        <v>1.3661601037192197</v>
      </c>
    </row>
    <row r="244" spans="2:15" x14ac:dyDescent="0.3">
      <c r="B244" s="21">
        <v>44063</v>
      </c>
      <c r="C244" s="20">
        <v>366.48</v>
      </c>
      <c r="D244" s="22">
        <v>34.83</v>
      </c>
      <c r="E244" s="16">
        <v>131.06889999999999</v>
      </c>
      <c r="F244" s="16">
        <v>21</v>
      </c>
      <c r="G244" s="17">
        <v>6497496.3600000003</v>
      </c>
      <c r="H244" s="16">
        <v>186500</v>
      </c>
      <c r="I244" s="18">
        <f t="shared" si="57"/>
        <v>34.839122573726542</v>
      </c>
      <c r="J244" s="17">
        <v>6497496.3600000003</v>
      </c>
      <c r="K244" s="16">
        <f t="shared" si="58"/>
        <v>186500</v>
      </c>
      <c r="L244" s="15">
        <f t="shared" si="59"/>
        <v>0</v>
      </c>
      <c r="M244" s="14">
        <v>1.9972536683344904</v>
      </c>
      <c r="N244" s="13">
        <v>0.6277415505931887</v>
      </c>
      <c r="O244" s="12">
        <v>1.3695121177413017</v>
      </c>
    </row>
    <row r="245" spans="2:15" x14ac:dyDescent="0.3">
      <c r="B245" s="21">
        <v>44062</v>
      </c>
      <c r="C245" s="20">
        <v>373.9</v>
      </c>
      <c r="D245" s="22">
        <v>35.61</v>
      </c>
      <c r="E245" s="16">
        <v>226.09029999999998</v>
      </c>
      <c r="F245" s="16">
        <v>13</v>
      </c>
      <c r="G245" s="17">
        <v>6623823.54</v>
      </c>
      <c r="H245" s="16">
        <v>186500</v>
      </c>
      <c r="I245" s="18">
        <f t="shared" si="57"/>
        <v>35.516480107238607</v>
      </c>
      <c r="J245" s="17">
        <v>6623823.54</v>
      </c>
      <c r="K245" s="16">
        <f t="shared" si="58"/>
        <v>186500</v>
      </c>
      <c r="L245" s="15">
        <f t="shared" si="59"/>
        <v>0</v>
      </c>
      <c r="M245" s="14">
        <v>2.0055644477509738</v>
      </c>
      <c r="N245" s="13">
        <v>0.62192251576798496</v>
      </c>
      <c r="O245" s="12">
        <v>1.3836419319829887</v>
      </c>
    </row>
    <row r="246" spans="2:15" x14ac:dyDescent="0.3">
      <c r="B246" s="21">
        <v>44061</v>
      </c>
      <c r="C246" s="20">
        <v>376.81</v>
      </c>
      <c r="D246" s="22">
        <v>36</v>
      </c>
      <c r="E246" s="16">
        <v>270.93920000000003</v>
      </c>
      <c r="F246" s="16">
        <v>14</v>
      </c>
      <c r="G246" s="17">
        <v>6674577.2400000002</v>
      </c>
      <c r="H246" s="16">
        <v>186500</v>
      </c>
      <c r="I246" s="18">
        <f t="shared" si="57"/>
        <v>35.788617908847186</v>
      </c>
      <c r="J246" s="17">
        <v>6674577.2400000002</v>
      </c>
      <c r="K246" s="16">
        <f t="shared" si="58"/>
        <v>186500</v>
      </c>
      <c r="L246" s="15">
        <f t="shared" si="59"/>
        <v>0</v>
      </c>
      <c r="M246" s="14">
        <v>1.9978399575760997</v>
      </c>
      <c r="N246" s="13">
        <v>0.61947550553778596</v>
      </c>
      <c r="O246" s="12">
        <v>1.3783644520383136</v>
      </c>
    </row>
    <row r="247" spans="2:15" x14ac:dyDescent="0.3">
      <c r="B247" s="21">
        <v>44060</v>
      </c>
      <c r="C247" s="20">
        <v>385.84</v>
      </c>
      <c r="D247" s="22">
        <v>36.119999999999997</v>
      </c>
      <c r="E247" s="16">
        <v>9.43</v>
      </c>
      <c r="F247" s="16">
        <v>6</v>
      </c>
      <c r="G247" s="17">
        <v>6815360.0000000009</v>
      </c>
      <c r="H247" s="16">
        <v>186500</v>
      </c>
      <c r="I247" s="18">
        <f t="shared" si="57"/>
        <v>36.543485254691696</v>
      </c>
      <c r="J247" s="17">
        <v>6815360.0000000009</v>
      </c>
      <c r="K247" s="16">
        <f t="shared" si="58"/>
        <v>186500</v>
      </c>
      <c r="L247" s="15">
        <f t="shared" si="59"/>
        <v>0</v>
      </c>
      <c r="M247" s="14">
        <v>1.9987409249107895</v>
      </c>
      <c r="N247" s="13">
        <v>0.61383389138651512</v>
      </c>
      <c r="O247" s="12">
        <v>1.3849070335242744</v>
      </c>
    </row>
    <row r="248" spans="2:15" x14ac:dyDescent="0.3">
      <c r="B248" s="21">
        <v>44057</v>
      </c>
      <c r="C248" s="20">
        <v>383.55</v>
      </c>
      <c r="D248" s="22">
        <v>36.299999999999997</v>
      </c>
      <c r="E248" s="16">
        <v>328.70650000000001</v>
      </c>
      <c r="F248" s="16">
        <v>16</v>
      </c>
      <c r="G248" s="17">
        <v>6789007.6800000006</v>
      </c>
      <c r="H248" s="16">
        <v>186500</v>
      </c>
      <c r="I248" s="18">
        <f t="shared" ref="I248:I252" si="60">G248/H248</f>
        <v>36.402185951742631</v>
      </c>
      <c r="J248" s="17">
        <v>6789007.6800000006</v>
      </c>
      <c r="K248" s="16">
        <f t="shared" ref="K248:K252" si="61">H248+ROUND((J248-G248)/I248,0)</f>
        <v>186500</v>
      </c>
      <c r="L248" s="15">
        <f t="shared" ref="L248:L252" si="62">K248-K249</f>
        <v>0</v>
      </c>
      <c r="M248" s="14">
        <v>2.0023686981600233</v>
      </c>
      <c r="N248" s="13">
        <v>0.61433079274407298</v>
      </c>
      <c r="O248" s="12">
        <v>1.3880379054159502</v>
      </c>
    </row>
    <row r="249" spans="2:15" x14ac:dyDescent="0.3">
      <c r="B249" s="21">
        <v>44056</v>
      </c>
      <c r="C249" s="20">
        <v>384.29</v>
      </c>
      <c r="D249" s="22">
        <v>36.42</v>
      </c>
      <c r="E249" s="16">
        <v>98.01643</v>
      </c>
      <c r="F249" s="16">
        <v>18</v>
      </c>
      <c r="G249" s="17">
        <v>6793788.6000000006</v>
      </c>
      <c r="H249" s="16">
        <v>186500</v>
      </c>
      <c r="I249" s="18">
        <f t="shared" si="60"/>
        <v>36.427820911528151</v>
      </c>
      <c r="J249" s="17">
        <v>6793788.6000000006</v>
      </c>
      <c r="K249" s="16">
        <f t="shared" si="61"/>
        <v>186500</v>
      </c>
      <c r="L249" s="15">
        <f t="shared" si="62"/>
        <v>0</v>
      </c>
      <c r="M249" s="14">
        <v>2.0015804598335603</v>
      </c>
      <c r="N249" s="13">
        <v>0.61451934344851411</v>
      </c>
      <c r="O249" s="12">
        <v>1.3870611163850461</v>
      </c>
    </row>
    <row r="250" spans="2:15" x14ac:dyDescent="0.3">
      <c r="B250" s="21">
        <v>44055</v>
      </c>
      <c r="C250" s="20">
        <v>383.26</v>
      </c>
      <c r="D250" s="22">
        <v>36.159999999999997</v>
      </c>
      <c r="E250" s="16">
        <v>166.30429999999998</v>
      </c>
      <c r="F250" s="16">
        <v>16</v>
      </c>
      <c r="G250" s="17">
        <v>6773706.5600000005</v>
      </c>
      <c r="H250" s="16">
        <v>186500</v>
      </c>
      <c r="I250" s="18">
        <f t="shared" si="60"/>
        <v>36.320142412868634</v>
      </c>
      <c r="J250" s="17">
        <v>6773706.5600000005</v>
      </c>
      <c r="K250" s="16">
        <f t="shared" si="61"/>
        <v>186500</v>
      </c>
      <c r="L250" s="15">
        <f t="shared" si="62"/>
        <v>0</v>
      </c>
      <c r="M250" s="14">
        <v>1.993511113950587</v>
      </c>
      <c r="N250" s="13">
        <v>0.61552405216679473</v>
      </c>
      <c r="O250" s="12">
        <v>1.3779870617837924</v>
      </c>
    </row>
    <row r="251" spans="2:15" x14ac:dyDescent="0.3">
      <c r="B251" s="21">
        <v>44054</v>
      </c>
      <c r="C251" s="20">
        <v>379.92</v>
      </c>
      <c r="D251" s="22">
        <v>35.5</v>
      </c>
      <c r="E251" s="16">
        <v>142.31129999999999</v>
      </c>
      <c r="F251" s="16">
        <v>34</v>
      </c>
      <c r="G251" s="17">
        <v>6735608.0999999996</v>
      </c>
      <c r="H251" s="16">
        <v>186500</v>
      </c>
      <c r="I251" s="18">
        <f t="shared" si="60"/>
        <v>36.115861126005363</v>
      </c>
      <c r="J251" s="17">
        <v>6735608.0999999996</v>
      </c>
      <c r="K251" s="16">
        <f t="shared" si="61"/>
        <v>186500</v>
      </c>
      <c r="L251" s="15">
        <f t="shared" si="62"/>
        <v>0</v>
      </c>
      <c r="M251" s="14">
        <v>1.9990476539156132</v>
      </c>
      <c r="N251" s="13">
        <v>0.61625936491168487</v>
      </c>
      <c r="O251" s="12">
        <v>1.3827882890039283</v>
      </c>
    </row>
    <row r="252" spans="2:15" x14ac:dyDescent="0.3">
      <c r="B252" s="21">
        <v>44053</v>
      </c>
      <c r="C252" s="20">
        <v>369.95</v>
      </c>
      <c r="D252" s="22">
        <v>35.07</v>
      </c>
      <c r="E252" s="16">
        <v>16.807040000000001</v>
      </c>
      <c r="F252" s="16">
        <v>6</v>
      </c>
      <c r="G252" s="17">
        <v>6538215.7999999998</v>
      </c>
      <c r="H252" s="16">
        <v>186500</v>
      </c>
      <c r="I252" s="18">
        <f t="shared" si="60"/>
        <v>35.057457372654156</v>
      </c>
      <c r="J252" s="17">
        <v>6538215.7999999998</v>
      </c>
      <c r="K252" s="16">
        <f t="shared" si="61"/>
        <v>186500</v>
      </c>
      <c r="L252" s="15">
        <f t="shared" si="62"/>
        <v>0</v>
      </c>
      <c r="M252" s="14">
        <v>2.00085730116158</v>
      </c>
      <c r="N252" s="13">
        <v>0.62649764787512829</v>
      </c>
      <c r="O252" s="12">
        <v>1.3743596532864517</v>
      </c>
    </row>
    <row r="253" spans="2:15" x14ac:dyDescent="0.3">
      <c r="B253" s="21">
        <v>44050</v>
      </c>
      <c r="C253" s="20">
        <v>367.56</v>
      </c>
      <c r="D253" s="22">
        <v>34.65</v>
      </c>
      <c r="E253" s="16">
        <v>362.59699999999998</v>
      </c>
      <c r="F253" s="16">
        <v>21</v>
      </c>
      <c r="G253" s="17">
        <v>6497343.3700000001</v>
      </c>
      <c r="H253" s="16">
        <v>186500</v>
      </c>
      <c r="I253" s="18">
        <f t="shared" ref="I253:I256" si="63">G253/H253</f>
        <v>34.838302252010727</v>
      </c>
      <c r="J253" s="17">
        <v>6497343.3700000001</v>
      </c>
      <c r="K253" s="16">
        <f t="shared" ref="K253:K256" si="64">H253+ROUND((J253-G253)/I253,0)</f>
        <v>186500</v>
      </c>
      <c r="L253" s="15">
        <f t="shared" ref="L253:L256" si="65">K253-K254</f>
        <v>0</v>
      </c>
      <c r="M253" s="14">
        <v>1.995704114988154</v>
      </c>
      <c r="N253" s="13">
        <v>0.62842221312370017</v>
      </c>
      <c r="O253" s="12">
        <v>1.3672819018644538</v>
      </c>
    </row>
    <row r="254" spans="2:15" x14ac:dyDescent="0.3">
      <c r="B254" s="21">
        <v>44049</v>
      </c>
      <c r="C254" s="20">
        <v>368.13</v>
      </c>
      <c r="D254" s="22">
        <v>35.31</v>
      </c>
      <c r="E254" s="16">
        <v>87.681690000000003</v>
      </c>
      <c r="F254" s="16">
        <v>20</v>
      </c>
      <c r="G254" s="17">
        <v>6510412.9400000004</v>
      </c>
      <c r="H254" s="16">
        <v>186500</v>
      </c>
      <c r="I254" s="18">
        <f t="shared" si="63"/>
        <v>34.908380375335121</v>
      </c>
      <c r="J254" s="17">
        <v>6510412.9400000004</v>
      </c>
      <c r="K254" s="16">
        <f t="shared" si="64"/>
        <v>186500</v>
      </c>
      <c r="L254" s="15">
        <f t="shared" si="65"/>
        <v>0</v>
      </c>
      <c r="M254" s="14">
        <v>1.9936223738213448</v>
      </c>
      <c r="N254" s="13">
        <v>0.62757999187682867</v>
      </c>
      <c r="O254" s="12">
        <v>1.366042381944516</v>
      </c>
    </row>
    <row r="255" spans="2:15" x14ac:dyDescent="0.3">
      <c r="B255" s="21">
        <v>44048</v>
      </c>
      <c r="C255" s="20">
        <v>374.07</v>
      </c>
      <c r="D255" s="22">
        <v>35.57</v>
      </c>
      <c r="E255" s="16">
        <v>163.54660000000001</v>
      </c>
      <c r="F255" s="16">
        <v>18</v>
      </c>
      <c r="G255" s="17">
        <v>6643138.6100000003</v>
      </c>
      <c r="H255" s="16">
        <v>186500</v>
      </c>
      <c r="I255" s="18">
        <f t="shared" si="63"/>
        <v>35.620046166219844</v>
      </c>
      <c r="J255" s="17">
        <v>6643138.6100000003</v>
      </c>
      <c r="K255" s="16">
        <f t="shared" si="64"/>
        <v>186500</v>
      </c>
      <c r="L255" s="15">
        <f t="shared" si="65"/>
        <v>0</v>
      </c>
      <c r="M255" s="14">
        <v>2.001005750503225</v>
      </c>
      <c r="N255" s="13">
        <v>0.6198814749704582</v>
      </c>
      <c r="O255" s="12">
        <v>1.3811242755327666</v>
      </c>
    </row>
    <row r="256" spans="2:15" x14ac:dyDescent="0.3">
      <c r="B256" s="21">
        <v>44047</v>
      </c>
      <c r="C256" s="20">
        <v>365.3</v>
      </c>
      <c r="D256" s="22">
        <v>34.67</v>
      </c>
      <c r="E256" s="16">
        <v>240.12179999999998</v>
      </c>
      <c r="F256" s="16">
        <v>21</v>
      </c>
      <c r="G256" s="17">
        <v>6472157.9800000004</v>
      </c>
      <c r="H256" s="16">
        <v>186500</v>
      </c>
      <c r="I256" s="18">
        <f t="shared" si="63"/>
        <v>34.703259946380697</v>
      </c>
      <c r="J256" s="17">
        <v>6472157.9800000004</v>
      </c>
      <c r="K256" s="16">
        <f t="shared" si="64"/>
        <v>186500</v>
      </c>
      <c r="L256" s="15">
        <f t="shared" si="65"/>
        <v>0</v>
      </c>
      <c r="M256" s="14">
        <v>2.0046816919632731</v>
      </c>
      <c r="N256" s="13">
        <v>0.62875730514847539</v>
      </c>
      <c r="O256" s="12">
        <v>1.3759243868147977</v>
      </c>
    </row>
    <row r="257" spans="2:15" x14ac:dyDescent="0.3">
      <c r="B257" s="21">
        <v>44046</v>
      </c>
      <c r="C257" s="20">
        <v>362.46</v>
      </c>
      <c r="D257" s="22">
        <v>34.43</v>
      </c>
      <c r="E257" s="16">
        <v>613</v>
      </c>
      <c r="F257" s="16">
        <v>27</v>
      </c>
      <c r="G257" s="17">
        <v>6407716.5099999998</v>
      </c>
      <c r="H257" s="16">
        <v>186500</v>
      </c>
      <c r="I257" s="18">
        <f t="shared" ref="I257:I262" si="66">G257/H257</f>
        <v>34.357729276139409</v>
      </c>
      <c r="J257" s="17">
        <v>6407716.5099999998</v>
      </c>
      <c r="K257" s="16">
        <f t="shared" ref="K257:K262" si="67">H257+ROUND((J257-G257)/I257,0)</f>
        <v>186500</v>
      </c>
      <c r="L257" s="15">
        <f t="shared" ref="L257:L262" si="68">K257-K258</f>
        <v>0</v>
      </c>
      <c r="M257" s="14">
        <v>2.0034017984356804</v>
      </c>
      <c r="N257" s="13">
        <v>0.63255463528613576</v>
      </c>
      <c r="O257" s="12">
        <v>1.3708471631495445</v>
      </c>
    </row>
    <row r="258" spans="2:15" x14ac:dyDescent="0.3">
      <c r="B258" s="21">
        <v>44043</v>
      </c>
      <c r="C258" s="20">
        <v>347.96</v>
      </c>
      <c r="D258" s="22">
        <v>33.200000000000003</v>
      </c>
      <c r="E258" s="16">
        <v>67.796039999999991</v>
      </c>
      <c r="F258" s="16">
        <v>26</v>
      </c>
      <c r="G258" s="17">
        <v>6157010.8100000005</v>
      </c>
      <c r="H258" s="16">
        <v>186500</v>
      </c>
      <c r="I258" s="18">
        <f t="shared" si="66"/>
        <v>33.013462788203753</v>
      </c>
      <c r="J258" s="17">
        <v>6157010.8100000005</v>
      </c>
      <c r="K258" s="16">
        <f t="shared" si="67"/>
        <v>186500</v>
      </c>
      <c r="L258" s="15">
        <f t="shared" si="68"/>
        <v>0</v>
      </c>
      <c r="M258" s="14">
        <v>1.9972243755082832</v>
      </c>
      <c r="N258" s="13">
        <v>0.64493180092370184</v>
      </c>
      <c r="O258" s="12">
        <v>1.3522925745845815</v>
      </c>
    </row>
    <row r="259" spans="2:15" x14ac:dyDescent="0.3">
      <c r="B259" s="21">
        <v>44042</v>
      </c>
      <c r="C259" s="20">
        <v>346.26</v>
      </c>
      <c r="D259" s="22">
        <v>32.96</v>
      </c>
      <c r="E259" s="16">
        <v>338.86329999999998</v>
      </c>
      <c r="F259" s="16">
        <v>77</v>
      </c>
      <c r="G259" s="17">
        <v>6138708.6499999994</v>
      </c>
      <c r="H259" s="16">
        <v>186500</v>
      </c>
      <c r="I259" s="18">
        <f t="shared" si="66"/>
        <v>32.915327882037531</v>
      </c>
      <c r="J259" s="17">
        <v>6138708.6499999994</v>
      </c>
      <c r="K259" s="16">
        <f t="shared" si="67"/>
        <v>186500</v>
      </c>
      <c r="L259" s="15">
        <f t="shared" si="68"/>
        <v>0</v>
      </c>
      <c r="M259" s="14">
        <v>2.0001142829933785</v>
      </c>
      <c r="N259" s="13">
        <v>0.64532771888432927</v>
      </c>
      <c r="O259" s="12">
        <v>1.3547865641090493</v>
      </c>
    </row>
    <row r="260" spans="2:15" x14ac:dyDescent="0.3">
      <c r="B260" s="21">
        <v>44041</v>
      </c>
      <c r="C260" s="20">
        <v>371.21</v>
      </c>
      <c r="D260" s="22">
        <v>35.42</v>
      </c>
      <c r="E260" s="16">
        <v>205.26009999999999</v>
      </c>
      <c r="F260" s="16">
        <v>14</v>
      </c>
      <c r="G260" s="17">
        <v>6590171.4500000002</v>
      </c>
      <c r="H260" s="16">
        <v>186500</v>
      </c>
      <c r="I260" s="18">
        <f t="shared" si="66"/>
        <v>35.336039946380701</v>
      </c>
      <c r="J260" s="17">
        <v>6590171.4500000002</v>
      </c>
      <c r="K260" s="16">
        <f t="shared" si="67"/>
        <v>186500</v>
      </c>
      <c r="L260" s="15">
        <f t="shared" si="68"/>
        <v>0</v>
      </c>
      <c r="M260" s="14">
        <v>2.0010257365914206</v>
      </c>
      <c r="N260" s="13">
        <v>0.62192656307902283</v>
      </c>
      <c r="O260" s="12">
        <v>1.3790991735123976</v>
      </c>
    </row>
    <row r="261" spans="2:15" x14ac:dyDescent="0.3">
      <c r="B261" s="21">
        <v>44040</v>
      </c>
      <c r="C261" s="20">
        <v>370.8</v>
      </c>
      <c r="D261" s="22">
        <v>35.04</v>
      </c>
      <c r="E261" s="16">
        <v>87.646270000000001</v>
      </c>
      <c r="F261" s="16">
        <v>17</v>
      </c>
      <c r="G261" s="17">
        <v>6598335.6600000001</v>
      </c>
      <c r="H261" s="16">
        <v>186500</v>
      </c>
      <c r="I261" s="18">
        <f t="shared" si="66"/>
        <v>35.379815871313674</v>
      </c>
      <c r="J261" s="17">
        <v>6598335.6600000001</v>
      </c>
      <c r="K261" s="16">
        <f t="shared" si="67"/>
        <v>186500</v>
      </c>
      <c r="L261" s="15">
        <f t="shared" si="68"/>
        <v>0</v>
      </c>
      <c r="M261" s="14">
        <v>1.9997041011399532</v>
      </c>
      <c r="N261" s="13">
        <v>0.62080183414009593</v>
      </c>
      <c r="O261" s="12">
        <v>1.3789022669998574</v>
      </c>
    </row>
    <row r="262" spans="2:15" x14ac:dyDescent="0.3">
      <c r="B262" s="21">
        <v>44039</v>
      </c>
      <c r="C262" s="20">
        <v>373.8</v>
      </c>
      <c r="D262" s="22">
        <v>36.200000000000003</v>
      </c>
      <c r="E262" s="16">
        <v>69.369369999999989</v>
      </c>
      <c r="F262" s="16">
        <v>18</v>
      </c>
      <c r="G262" s="17">
        <v>6661013.6000000006</v>
      </c>
      <c r="H262" s="16">
        <v>186500</v>
      </c>
      <c r="I262" s="18">
        <f t="shared" si="66"/>
        <v>35.715890616621984</v>
      </c>
      <c r="J262" s="17">
        <v>6661013.6000000006</v>
      </c>
      <c r="K262" s="16">
        <f t="shared" si="67"/>
        <v>186500</v>
      </c>
      <c r="L262" s="15">
        <f t="shared" si="68"/>
        <v>0</v>
      </c>
      <c r="M262" s="14">
        <v>2.0011843873130659</v>
      </c>
      <c r="N262" s="13">
        <v>0.61750308091249051</v>
      </c>
      <c r="O262" s="12">
        <v>1.3836813064005753</v>
      </c>
    </row>
    <row r="263" spans="2:15" x14ac:dyDescent="0.3">
      <c r="B263" s="21">
        <v>44036</v>
      </c>
      <c r="C263" s="20">
        <v>365.51</v>
      </c>
      <c r="D263" s="22">
        <v>34.81</v>
      </c>
      <c r="E263" s="16">
        <v>139.80889999999999</v>
      </c>
      <c r="F263" s="16">
        <v>27</v>
      </c>
      <c r="G263" s="17">
        <v>6492951.8200000012</v>
      </c>
      <c r="H263" s="16">
        <v>186500</v>
      </c>
      <c r="I263" s="18">
        <f t="shared" ref="I263:I267" si="69">G263/H263</f>
        <v>34.814755067024137</v>
      </c>
      <c r="J263" s="17">
        <v>6492951.8200000012</v>
      </c>
      <c r="K263" s="16">
        <f t="shared" ref="K263:K267" si="70">H263+ROUND((J263-G263)/I263,0)</f>
        <v>186500</v>
      </c>
      <c r="L263" s="15">
        <f t="shared" ref="L263:L267" si="71">K263-K264</f>
        <v>0</v>
      </c>
      <c r="M263" s="14">
        <v>1.9985672402540633</v>
      </c>
      <c r="N263" s="13">
        <v>0.62629154084805749</v>
      </c>
      <c r="O263" s="12">
        <v>1.3722756994060059</v>
      </c>
    </row>
    <row r="264" spans="2:15" x14ac:dyDescent="0.3">
      <c r="B264" s="21">
        <v>44035</v>
      </c>
      <c r="C264" s="20">
        <v>369.54</v>
      </c>
      <c r="D264" s="22">
        <v>35.15</v>
      </c>
      <c r="E264" s="16">
        <v>56.480220000000003</v>
      </c>
      <c r="F264" s="16">
        <v>13</v>
      </c>
      <c r="G264" s="17">
        <v>6555503.2000000002</v>
      </c>
      <c r="H264" s="16">
        <v>186500</v>
      </c>
      <c r="I264" s="18">
        <f t="shared" si="69"/>
        <v>35.150151206434316</v>
      </c>
      <c r="J264" s="17">
        <v>6555503.2000000002</v>
      </c>
      <c r="K264" s="16">
        <f t="shared" si="70"/>
        <v>186500</v>
      </c>
      <c r="L264" s="15">
        <f t="shared" si="71"/>
        <v>0</v>
      </c>
      <c r="M264" s="14">
        <v>2.016578286469298</v>
      </c>
      <c r="N264" s="13">
        <v>0.62364478900719633</v>
      </c>
      <c r="O264" s="12">
        <v>1.3929334974621017</v>
      </c>
    </row>
    <row r="265" spans="2:15" x14ac:dyDescent="0.3">
      <c r="B265" s="21">
        <v>44034</v>
      </c>
      <c r="C265" s="20">
        <v>373.77</v>
      </c>
      <c r="D265" s="22">
        <v>35.61</v>
      </c>
      <c r="E265" s="16">
        <v>45.087580000000003</v>
      </c>
      <c r="F265" s="16">
        <v>14</v>
      </c>
      <c r="G265" s="17">
        <v>6643364.4799999995</v>
      </c>
      <c r="H265" s="16">
        <v>186500</v>
      </c>
      <c r="I265" s="18">
        <f t="shared" si="69"/>
        <v>35.621257265415544</v>
      </c>
      <c r="J265" s="17">
        <v>6643364.4799999995</v>
      </c>
      <c r="K265" s="16">
        <f t="shared" si="70"/>
        <v>186500</v>
      </c>
      <c r="L265" s="15">
        <f t="shared" si="71"/>
        <v>0</v>
      </c>
      <c r="M265" s="14">
        <v>2.00305108353772</v>
      </c>
      <c r="N265" s="13">
        <v>0.61871637968597515</v>
      </c>
      <c r="O265" s="12">
        <v>1.3843347038517448</v>
      </c>
    </row>
    <row r="266" spans="2:15" x14ac:dyDescent="0.3">
      <c r="B266" s="21">
        <v>44033</v>
      </c>
      <c r="C266" s="20">
        <v>379.83</v>
      </c>
      <c r="D266" s="22">
        <v>36.07</v>
      </c>
      <c r="E266" s="16">
        <v>406.9273</v>
      </c>
      <c r="F266" s="16">
        <v>65</v>
      </c>
      <c r="G266" s="17">
        <v>6721952.8600000003</v>
      </c>
      <c r="H266" s="16">
        <v>186500</v>
      </c>
      <c r="I266" s="18">
        <f t="shared" si="69"/>
        <v>36.042642680965152</v>
      </c>
      <c r="J266" s="17">
        <v>6721952.8600000003</v>
      </c>
      <c r="K266" s="16">
        <f t="shared" si="70"/>
        <v>186500</v>
      </c>
      <c r="L266" s="15">
        <f t="shared" si="71"/>
        <v>0</v>
      </c>
      <c r="M266" s="14">
        <v>1.9912415497064344</v>
      </c>
      <c r="N266" s="13">
        <v>0.61637025969860781</v>
      </c>
      <c r="O266" s="12">
        <v>1.3748712900078266</v>
      </c>
    </row>
    <row r="267" spans="2:15" x14ac:dyDescent="0.3">
      <c r="B267" s="21">
        <v>44032</v>
      </c>
      <c r="C267" s="20">
        <v>377.88</v>
      </c>
      <c r="D267" s="22">
        <v>35.69</v>
      </c>
      <c r="E267" s="16">
        <v>608.70530000000008</v>
      </c>
      <c r="F267" s="16">
        <v>46</v>
      </c>
      <c r="G267" s="17">
        <v>6717019.7800000003</v>
      </c>
      <c r="H267" s="16">
        <v>186500</v>
      </c>
      <c r="I267" s="18">
        <f t="shared" si="69"/>
        <v>36.016191849865955</v>
      </c>
      <c r="J267" s="17">
        <v>6717019.7800000003</v>
      </c>
      <c r="K267" s="16">
        <f t="shared" si="70"/>
        <v>186500</v>
      </c>
      <c r="L267" s="15">
        <f t="shared" si="71"/>
        <v>0</v>
      </c>
      <c r="M267" s="14">
        <v>1.991886632497009</v>
      </c>
      <c r="N267" s="13">
        <v>0.61525826115700377</v>
      </c>
      <c r="O267" s="12">
        <v>1.3766283713400052</v>
      </c>
    </row>
    <row r="268" spans="2:15" x14ac:dyDescent="0.3">
      <c r="B268" s="21">
        <v>44029</v>
      </c>
      <c r="C268" s="20">
        <v>360.02</v>
      </c>
      <c r="D268" s="22">
        <v>34.18</v>
      </c>
      <c r="E268" s="16">
        <v>272.43040000000002</v>
      </c>
      <c r="F268" s="16">
        <v>13</v>
      </c>
      <c r="G268" s="17">
        <v>6394739.0100000007</v>
      </c>
      <c r="H268" s="16">
        <v>186500</v>
      </c>
      <c r="I268" s="18">
        <f t="shared" ref="I268:I272" si="72">G268/H268</f>
        <v>34.28814482573727</v>
      </c>
      <c r="J268" s="17">
        <v>6394739.0100000007</v>
      </c>
      <c r="K268" s="16">
        <f t="shared" ref="K268:K272" si="73">H268+ROUND((J268-G268)/I268,0)</f>
        <v>186500</v>
      </c>
      <c r="L268" s="15">
        <f t="shared" ref="L268:L272" si="74">K268-K269</f>
        <v>0</v>
      </c>
      <c r="M268" s="14">
        <v>1.9955284789644603</v>
      </c>
      <c r="N268" s="13">
        <v>0.63056894170259492</v>
      </c>
      <c r="O268" s="12">
        <v>1.3649595372618655</v>
      </c>
    </row>
    <row r="269" spans="2:15" x14ac:dyDescent="0.3">
      <c r="B269" s="21">
        <v>44028</v>
      </c>
      <c r="C269" s="20">
        <v>361.24</v>
      </c>
      <c r="D269" s="22">
        <v>34.11</v>
      </c>
      <c r="E269" s="16">
        <v>201.4359</v>
      </c>
      <c r="F269" s="16">
        <v>10</v>
      </c>
      <c r="G269" s="17">
        <v>6388932.790000001</v>
      </c>
      <c r="H269" s="16">
        <v>186500</v>
      </c>
      <c r="I269" s="18">
        <f t="shared" si="72"/>
        <v>34.257012278820383</v>
      </c>
      <c r="J269" s="17">
        <v>6388932.790000001</v>
      </c>
      <c r="K269" s="16">
        <f t="shared" si="73"/>
        <v>186500</v>
      </c>
      <c r="L269" s="15">
        <f t="shared" si="74"/>
        <v>0</v>
      </c>
      <c r="M269" s="14">
        <v>1.9968996308693363</v>
      </c>
      <c r="N269" s="13">
        <v>0.63222100822882499</v>
      </c>
      <c r="O269" s="12">
        <v>1.3646786226405112</v>
      </c>
    </row>
    <row r="270" spans="2:15" x14ac:dyDescent="0.3">
      <c r="B270" s="21">
        <v>44027</v>
      </c>
      <c r="C270" s="20">
        <v>359.52</v>
      </c>
      <c r="D270" s="22">
        <v>34.229999999999997</v>
      </c>
      <c r="E270" s="16">
        <v>89.871750000000006</v>
      </c>
      <c r="F270" s="16">
        <v>23</v>
      </c>
      <c r="G270" s="17">
        <v>6384505.6400000006</v>
      </c>
      <c r="H270" s="16">
        <v>186500</v>
      </c>
      <c r="I270" s="18">
        <f t="shared" si="72"/>
        <v>34.233274209115287</v>
      </c>
      <c r="J270" s="17">
        <v>6384505.6400000006</v>
      </c>
      <c r="K270" s="16">
        <f t="shared" si="73"/>
        <v>186500</v>
      </c>
      <c r="L270" s="15">
        <f t="shared" si="74"/>
        <v>0</v>
      </c>
      <c r="M270" s="14">
        <v>1.9975079558391617</v>
      </c>
      <c r="N270" s="13">
        <v>0.63112181854067551</v>
      </c>
      <c r="O270" s="12">
        <v>1.3663861372984862</v>
      </c>
    </row>
    <row r="271" spans="2:15" x14ac:dyDescent="0.3">
      <c r="B271" s="21">
        <v>44026</v>
      </c>
      <c r="C271" s="20">
        <v>350.39</v>
      </c>
      <c r="D271" s="22">
        <v>33.33</v>
      </c>
      <c r="E271" s="16">
        <v>178.11720000000003</v>
      </c>
      <c r="F271" s="16">
        <v>47</v>
      </c>
      <c r="G271" s="17">
        <v>6213895.370000001</v>
      </c>
      <c r="H271" s="16">
        <v>186500</v>
      </c>
      <c r="I271" s="18">
        <f t="shared" si="72"/>
        <v>33.318473833780168</v>
      </c>
      <c r="J271" s="17">
        <v>6213895.370000001</v>
      </c>
      <c r="K271" s="16">
        <f t="shared" si="73"/>
        <v>186500</v>
      </c>
      <c r="L271" s="15">
        <f t="shared" si="74"/>
        <v>0</v>
      </c>
      <c r="M271" s="14">
        <v>1.9959211849426421</v>
      </c>
      <c r="N271" s="13">
        <v>0.64005670729534658</v>
      </c>
      <c r="O271" s="12">
        <v>1.3558644776472957</v>
      </c>
    </row>
    <row r="272" spans="2:15" x14ac:dyDescent="0.3">
      <c r="B272" s="21">
        <v>44025</v>
      </c>
      <c r="C272" s="20">
        <v>362.44</v>
      </c>
      <c r="D272" s="22">
        <v>34.57</v>
      </c>
      <c r="E272" s="16">
        <v>117.21719999999999</v>
      </c>
      <c r="F272" s="16">
        <v>19</v>
      </c>
      <c r="G272" s="17">
        <v>6454140.5599999996</v>
      </c>
      <c r="H272" s="16">
        <v>186500</v>
      </c>
      <c r="I272" s="18">
        <f t="shared" si="72"/>
        <v>34.606651796246645</v>
      </c>
      <c r="J272" s="17">
        <v>6454140.5599999996</v>
      </c>
      <c r="K272" s="16">
        <f t="shared" si="73"/>
        <v>186500</v>
      </c>
      <c r="L272" s="15">
        <f t="shared" si="74"/>
        <v>0</v>
      </c>
      <c r="M272" s="14">
        <v>2.0026402787236481</v>
      </c>
      <c r="N272" s="13">
        <v>0.62668635930668359</v>
      </c>
      <c r="O272" s="12">
        <v>1.3759539194169643</v>
      </c>
    </row>
    <row r="273" spans="2:15" x14ac:dyDescent="0.3">
      <c r="B273" s="21">
        <v>44022</v>
      </c>
      <c r="C273" s="20">
        <v>360.69</v>
      </c>
      <c r="D273" s="22">
        <v>34.19</v>
      </c>
      <c r="E273" s="16">
        <v>43.770150000000001</v>
      </c>
      <c r="F273" s="16">
        <v>18</v>
      </c>
      <c r="G273" s="17">
        <v>6375947.4500000002</v>
      </c>
      <c r="H273" s="16">
        <v>186500</v>
      </c>
      <c r="I273" s="18">
        <f t="shared" ref="I273:I277" si="75">G273/H273</f>
        <v>34.187385790884719</v>
      </c>
      <c r="J273" s="17">
        <v>6375947.4500000002</v>
      </c>
      <c r="K273" s="16">
        <f t="shared" ref="K273:K277" si="76">H273+ROUND((J273-G273)/I273,0)</f>
        <v>186500</v>
      </c>
      <c r="L273" s="15">
        <f t="shared" ref="L273:L277" si="77">K273-K274</f>
        <v>0</v>
      </c>
      <c r="M273" s="14">
        <v>1.9987866493473061</v>
      </c>
      <c r="N273" s="13">
        <v>0.63285318325514117</v>
      </c>
      <c r="O273" s="12">
        <v>1.3659334660921649</v>
      </c>
    </row>
    <row r="274" spans="2:15" x14ac:dyDescent="0.3">
      <c r="B274" s="21">
        <v>44021</v>
      </c>
      <c r="C274" s="20">
        <v>358.45</v>
      </c>
      <c r="D274" s="22">
        <v>34.24</v>
      </c>
      <c r="E274" s="16">
        <v>17.134400000000003</v>
      </c>
      <c r="F274" s="16">
        <v>7</v>
      </c>
      <c r="G274" s="17">
        <v>6363778.4999999991</v>
      </c>
      <c r="H274" s="16">
        <v>186500</v>
      </c>
      <c r="I274" s="18">
        <f t="shared" si="75"/>
        <v>34.122136729222518</v>
      </c>
      <c r="J274" s="17">
        <v>6363778.4999999991</v>
      </c>
      <c r="K274" s="16">
        <f t="shared" si="76"/>
        <v>186500</v>
      </c>
      <c r="L274" s="15">
        <f t="shared" si="77"/>
        <v>0</v>
      </c>
      <c r="M274" s="14">
        <v>2.0006135662955589</v>
      </c>
      <c r="N274" s="13">
        <v>0.63206813373532733</v>
      </c>
      <c r="O274" s="12">
        <v>1.3685454325602315</v>
      </c>
    </row>
    <row r="275" spans="2:15" x14ac:dyDescent="0.3">
      <c r="B275" s="21">
        <v>44020</v>
      </c>
      <c r="C275" s="20">
        <v>357.07</v>
      </c>
      <c r="D275" s="22">
        <v>34.06</v>
      </c>
      <c r="E275" s="16">
        <v>124.8175</v>
      </c>
      <c r="F275" s="16">
        <v>30</v>
      </c>
      <c r="G275" s="17">
        <v>6347060.9399999995</v>
      </c>
      <c r="H275" s="16">
        <v>186500</v>
      </c>
      <c r="I275" s="18">
        <f t="shared" si="75"/>
        <v>34.032498337801606</v>
      </c>
      <c r="J275" s="17">
        <v>6347060.9399999995</v>
      </c>
      <c r="K275" s="16">
        <f t="shared" si="76"/>
        <v>186500</v>
      </c>
      <c r="L275" s="15">
        <f t="shared" si="77"/>
        <v>0</v>
      </c>
      <c r="M275" s="14">
        <v>1.9918710927013725</v>
      </c>
      <c r="N275" s="13">
        <v>0.63253326980030544</v>
      </c>
      <c r="O275" s="12">
        <v>1.3593378229010671</v>
      </c>
    </row>
    <row r="276" spans="2:15" x14ac:dyDescent="0.3">
      <c r="B276" s="21">
        <v>44019</v>
      </c>
      <c r="C276" s="20">
        <v>362.18</v>
      </c>
      <c r="D276" s="22">
        <v>34.42</v>
      </c>
      <c r="E276" s="16">
        <v>22.473400000000002</v>
      </c>
      <c r="F276" s="16">
        <v>11</v>
      </c>
      <c r="G276" s="17">
        <v>6420428.8799999999</v>
      </c>
      <c r="H276" s="16">
        <v>186500</v>
      </c>
      <c r="I276" s="18">
        <f t="shared" si="75"/>
        <v>34.425892117962469</v>
      </c>
      <c r="J276" s="17">
        <v>6420428.8799999999</v>
      </c>
      <c r="K276" s="16">
        <f t="shared" si="76"/>
        <v>186500</v>
      </c>
      <c r="L276" s="15">
        <f t="shared" si="77"/>
        <v>0</v>
      </c>
      <c r="M276" s="14">
        <v>2.0027547988351833</v>
      </c>
      <c r="N276" s="13">
        <v>0.6297779829935598</v>
      </c>
      <c r="O276" s="12">
        <v>1.3729768158416233</v>
      </c>
    </row>
    <row r="277" spans="2:15" x14ac:dyDescent="0.3">
      <c r="B277" s="21">
        <v>44018</v>
      </c>
      <c r="C277" s="20">
        <v>369.34</v>
      </c>
      <c r="D277" s="22">
        <v>35</v>
      </c>
      <c r="E277" s="16">
        <v>150.81379999999999</v>
      </c>
      <c r="F277" s="16">
        <v>31</v>
      </c>
      <c r="G277" s="17">
        <v>6534408.6699999999</v>
      </c>
      <c r="H277" s="16">
        <v>186500</v>
      </c>
      <c r="I277" s="18">
        <f t="shared" si="75"/>
        <v>35.037043806970509</v>
      </c>
      <c r="J277" s="17">
        <v>6534408.6699999999</v>
      </c>
      <c r="K277" s="16">
        <f t="shared" si="76"/>
        <v>186500</v>
      </c>
      <c r="L277" s="15">
        <f t="shared" si="77"/>
        <v>0</v>
      </c>
      <c r="M277" s="14">
        <v>1.9961922445845433</v>
      </c>
      <c r="N277" s="13">
        <v>0.62481184085475938</v>
      </c>
      <c r="O277" s="12">
        <v>1.3713804037297839</v>
      </c>
    </row>
    <row r="278" spans="2:15" x14ac:dyDescent="0.3">
      <c r="B278" s="21">
        <v>44015</v>
      </c>
      <c r="C278" s="20">
        <v>362.27</v>
      </c>
      <c r="D278" s="22">
        <v>34.36</v>
      </c>
      <c r="E278" s="16">
        <v>620.0748000000001</v>
      </c>
      <c r="F278" s="16">
        <v>19</v>
      </c>
      <c r="G278" s="17">
        <v>6433514.1200000001</v>
      </c>
      <c r="H278" s="16">
        <v>186500</v>
      </c>
      <c r="I278" s="18">
        <f t="shared" ref="I278:I282" si="78">G278/H278</f>
        <v>34.496054262734582</v>
      </c>
      <c r="J278" s="17">
        <v>6433514.1200000001</v>
      </c>
      <c r="K278" s="16">
        <f t="shared" ref="K278:K282" si="79">H278+ROUND((J278-G278)/I278,0)</f>
        <v>186500</v>
      </c>
      <c r="L278" s="15">
        <f t="shared" ref="L278:L282" si="80">K278-K279</f>
        <v>0</v>
      </c>
      <c r="M278" s="14">
        <v>1.9946451380447114</v>
      </c>
      <c r="N278" s="13">
        <v>0.62853637756529868</v>
      </c>
      <c r="O278" s="12">
        <v>1.3661087604794127</v>
      </c>
    </row>
    <row r="279" spans="2:15" x14ac:dyDescent="0.3">
      <c r="B279" s="21">
        <v>44014</v>
      </c>
      <c r="C279" s="20">
        <v>363.5</v>
      </c>
      <c r="D279" s="22">
        <v>34.53</v>
      </c>
      <c r="E279" s="16">
        <v>472.85300000000001</v>
      </c>
      <c r="F279" s="16">
        <v>40</v>
      </c>
      <c r="G279" s="17">
        <v>6436387.1799999997</v>
      </c>
      <c r="H279" s="16">
        <v>186500</v>
      </c>
      <c r="I279" s="18">
        <f t="shared" si="78"/>
        <v>34.511459410187669</v>
      </c>
      <c r="J279" s="17">
        <v>6436387.1799999997</v>
      </c>
      <c r="K279" s="16">
        <f t="shared" si="79"/>
        <v>186500</v>
      </c>
      <c r="L279" s="15">
        <f t="shared" si="80"/>
        <v>0</v>
      </c>
      <c r="M279" s="14">
        <v>1.9941178538609918</v>
      </c>
      <c r="N279" s="13">
        <v>0.62937708324749986</v>
      </c>
      <c r="O279" s="12">
        <v>1.364740770613492</v>
      </c>
    </row>
    <row r="280" spans="2:15" x14ac:dyDescent="0.3">
      <c r="B280" s="21">
        <v>44013</v>
      </c>
      <c r="C280" s="20">
        <v>350.97</v>
      </c>
      <c r="D280" s="22">
        <v>32.21</v>
      </c>
      <c r="E280" s="16">
        <v>116.59610000000001</v>
      </c>
      <c r="F280" s="16">
        <v>38</v>
      </c>
      <c r="G280" s="17">
        <v>6245981.5</v>
      </c>
      <c r="H280" s="16">
        <v>186500</v>
      </c>
      <c r="I280" s="18">
        <f t="shared" si="78"/>
        <v>33.490517426273456</v>
      </c>
      <c r="J280" s="17">
        <v>6245981.5</v>
      </c>
      <c r="K280" s="16">
        <f t="shared" si="79"/>
        <v>186500</v>
      </c>
      <c r="L280" s="15">
        <f t="shared" si="80"/>
        <v>0</v>
      </c>
      <c r="M280" s="14">
        <v>2.0012810412582875</v>
      </c>
      <c r="N280" s="13">
        <v>0.63720399428016239</v>
      </c>
      <c r="O280" s="12">
        <v>1.3640770469781252</v>
      </c>
    </row>
    <row r="281" spans="2:15" x14ac:dyDescent="0.3">
      <c r="B281" s="21">
        <v>44012</v>
      </c>
      <c r="C281" s="20">
        <v>345.64</v>
      </c>
      <c r="D281" s="22">
        <v>32.880000000000003</v>
      </c>
      <c r="E281" s="16">
        <v>24.519130000000001</v>
      </c>
      <c r="F281" s="16">
        <v>13</v>
      </c>
      <c r="G281" s="17">
        <v>6116460.1800000006</v>
      </c>
      <c r="H281" s="16">
        <v>186500</v>
      </c>
      <c r="I281" s="18">
        <f t="shared" si="78"/>
        <v>32.796033136729228</v>
      </c>
      <c r="J281" s="17">
        <v>6116460.1800000006</v>
      </c>
      <c r="K281" s="16">
        <f t="shared" si="79"/>
        <v>186500</v>
      </c>
      <c r="L281" s="15">
        <f t="shared" si="80"/>
        <v>0</v>
      </c>
      <c r="M281" s="14">
        <v>2.0049859982902722</v>
      </c>
      <c r="N281" s="13">
        <v>0.64570959407439477</v>
      </c>
      <c r="O281" s="12">
        <v>1.3592764042158776</v>
      </c>
    </row>
    <row r="282" spans="2:15" x14ac:dyDescent="0.3">
      <c r="B282" s="21">
        <v>44011</v>
      </c>
      <c r="C282" s="20">
        <v>349.85</v>
      </c>
      <c r="D282" s="22">
        <v>33.19</v>
      </c>
      <c r="E282" s="16">
        <v>269.20459999999997</v>
      </c>
      <c r="F282" s="16">
        <v>30</v>
      </c>
      <c r="G282" s="17">
        <v>6197542.5899999999</v>
      </c>
      <c r="H282" s="16">
        <v>186500</v>
      </c>
      <c r="I282" s="18">
        <f t="shared" si="78"/>
        <v>33.230791367292227</v>
      </c>
      <c r="J282" s="17">
        <v>6197542.5899999999</v>
      </c>
      <c r="K282" s="16">
        <f t="shared" si="79"/>
        <v>186500</v>
      </c>
      <c r="L282" s="15">
        <f t="shared" si="80"/>
        <v>0</v>
      </c>
      <c r="M282" s="14">
        <v>1.9917551417746693</v>
      </c>
      <c r="N282" s="13">
        <v>0.64108431080584161</v>
      </c>
      <c r="O282" s="12">
        <v>1.3506708309688276</v>
      </c>
    </row>
    <row r="283" spans="2:15" x14ac:dyDescent="0.3">
      <c r="B283" s="21">
        <v>44008</v>
      </c>
      <c r="C283" s="20">
        <v>345.91</v>
      </c>
      <c r="D283" s="22">
        <v>33.04</v>
      </c>
      <c r="E283" s="16">
        <v>414.61930000000001</v>
      </c>
      <c r="F283" s="16">
        <v>47</v>
      </c>
      <c r="G283" s="17">
        <v>6152773.7000000002</v>
      </c>
      <c r="H283" s="16">
        <v>186500</v>
      </c>
      <c r="I283" s="18">
        <f t="shared" ref="I283:I287" si="81">G283/H283</f>
        <v>32.990743699731901</v>
      </c>
      <c r="J283" s="17">
        <v>6152773.7000000002</v>
      </c>
      <c r="K283" s="16">
        <f t="shared" ref="K283:K287" si="82">H283+ROUND((J283-G283)/I283,0)</f>
        <v>186500</v>
      </c>
      <c r="L283" s="15">
        <f t="shared" ref="L283:L287" si="83">K283-K284</f>
        <v>0</v>
      </c>
      <c r="M283" s="14">
        <v>1.9987217699880624</v>
      </c>
      <c r="N283" s="13">
        <v>0.64207509208407909</v>
      </c>
      <c r="O283" s="12">
        <v>1.3566466779039834</v>
      </c>
    </row>
    <row r="284" spans="2:15" x14ac:dyDescent="0.3">
      <c r="B284" s="21">
        <v>44007</v>
      </c>
      <c r="C284" s="20">
        <v>359.52</v>
      </c>
      <c r="D284" s="22">
        <v>34.33</v>
      </c>
      <c r="E284" s="16">
        <v>454.20549999999997</v>
      </c>
      <c r="F284" s="16">
        <v>44</v>
      </c>
      <c r="G284" s="17">
        <v>6385918.1200000001</v>
      </c>
      <c r="H284" s="16">
        <v>186500</v>
      </c>
      <c r="I284" s="18">
        <f t="shared" si="81"/>
        <v>34.240847828418232</v>
      </c>
      <c r="J284" s="17">
        <v>6385918.1200000001</v>
      </c>
      <c r="K284" s="16">
        <f t="shared" si="82"/>
        <v>186500</v>
      </c>
      <c r="L284" s="15">
        <f t="shared" si="83"/>
        <v>0</v>
      </c>
      <c r="M284" s="14">
        <v>2.0062923387436102</v>
      </c>
      <c r="N284" s="13">
        <v>0.63049956550335473</v>
      </c>
      <c r="O284" s="12">
        <v>1.3757927732402557</v>
      </c>
    </row>
    <row r="285" spans="2:15" x14ac:dyDescent="0.3">
      <c r="B285" s="21">
        <v>44006</v>
      </c>
      <c r="C285" s="20">
        <v>355.88</v>
      </c>
      <c r="D285" s="22">
        <v>33.92</v>
      </c>
      <c r="E285" s="16">
        <v>466.25099999999998</v>
      </c>
      <c r="F285" s="16">
        <v>65</v>
      </c>
      <c r="G285" s="17">
        <v>6326868.46</v>
      </c>
      <c r="H285" s="16">
        <v>186500</v>
      </c>
      <c r="I285" s="18">
        <f t="shared" si="81"/>
        <v>33.924227667560324</v>
      </c>
      <c r="J285" s="17">
        <v>6326868.46</v>
      </c>
      <c r="K285" s="16">
        <f t="shared" si="82"/>
        <v>186500</v>
      </c>
      <c r="L285" s="15">
        <f t="shared" si="83"/>
        <v>0</v>
      </c>
      <c r="M285" s="14">
        <v>2.0042628482274467</v>
      </c>
      <c r="N285" s="13">
        <v>0.63311058627572614</v>
      </c>
      <c r="O285" s="12">
        <v>1.3711522619517207</v>
      </c>
    </row>
    <row r="286" spans="2:15" x14ac:dyDescent="0.3">
      <c r="B286" s="21">
        <v>44005</v>
      </c>
      <c r="C286" s="20">
        <v>372.94</v>
      </c>
      <c r="D286" s="22">
        <v>35.49</v>
      </c>
      <c r="E286" s="16">
        <v>439.21440000000001</v>
      </c>
      <c r="F286" s="16">
        <v>51</v>
      </c>
      <c r="G286" s="17">
        <v>6615970.54</v>
      </c>
      <c r="H286" s="16">
        <v>186500</v>
      </c>
      <c r="I286" s="18">
        <f t="shared" si="81"/>
        <v>35.474372868632706</v>
      </c>
      <c r="J286" s="17">
        <v>6615970.54</v>
      </c>
      <c r="K286" s="16">
        <f t="shared" si="82"/>
        <v>186500</v>
      </c>
      <c r="L286" s="15">
        <f t="shared" si="83"/>
        <v>0</v>
      </c>
      <c r="M286" s="14">
        <v>1.9980634239643997</v>
      </c>
      <c r="N286" s="13">
        <v>0.6195808650018565</v>
      </c>
      <c r="O286" s="12">
        <v>1.3784825589625433</v>
      </c>
    </row>
    <row r="287" spans="2:15" x14ac:dyDescent="0.3">
      <c r="B287" s="21">
        <v>44004</v>
      </c>
      <c r="C287" s="20">
        <v>361.3</v>
      </c>
      <c r="D287" s="22">
        <v>34.465000000000003</v>
      </c>
      <c r="E287" s="16">
        <v>498.65379999999999</v>
      </c>
      <c r="F287" s="16">
        <v>24</v>
      </c>
      <c r="G287" s="17">
        <v>6384734.040000001</v>
      </c>
      <c r="H287" s="16">
        <v>186500</v>
      </c>
      <c r="I287" s="18">
        <f t="shared" si="81"/>
        <v>34.234498873994646</v>
      </c>
      <c r="J287" s="17">
        <v>6384734.040000001</v>
      </c>
      <c r="K287" s="16">
        <f t="shared" si="82"/>
        <v>186500</v>
      </c>
      <c r="L287" s="15">
        <f t="shared" si="83"/>
        <v>0</v>
      </c>
      <c r="M287" s="14">
        <v>2.0055367881854633</v>
      </c>
      <c r="N287" s="13">
        <v>0.63179123432994233</v>
      </c>
      <c r="O287" s="12">
        <v>1.373745553855521</v>
      </c>
    </row>
    <row r="288" spans="2:15" x14ac:dyDescent="0.3">
      <c r="B288" s="21">
        <v>44001</v>
      </c>
      <c r="C288" s="20">
        <v>365.67</v>
      </c>
      <c r="D288" s="22">
        <v>34.65</v>
      </c>
      <c r="E288" s="16">
        <v>84.161299999999997</v>
      </c>
      <c r="F288" s="16">
        <v>16</v>
      </c>
      <c r="G288" s="17">
        <v>6435188.4800000014</v>
      </c>
      <c r="H288" s="16">
        <v>186500</v>
      </c>
      <c r="I288" s="18">
        <f t="shared" ref="I288:I292" si="84">G288/H288</f>
        <v>34.505032064343169</v>
      </c>
      <c r="J288" s="17">
        <v>6435188.4800000014</v>
      </c>
      <c r="K288" s="16">
        <f t="shared" ref="K288:K292" si="85">H288+ROUND((J288-G288)/I288,0)</f>
        <v>186500</v>
      </c>
      <c r="L288" s="15">
        <f t="shared" ref="L288:L292" si="86">K288-K289</f>
        <v>0</v>
      </c>
      <c r="M288" s="14">
        <v>1.9974047613287618</v>
      </c>
      <c r="N288" s="13">
        <v>0.63062272730821389</v>
      </c>
      <c r="O288" s="12">
        <v>1.3667820340205479</v>
      </c>
    </row>
    <row r="289" spans="2:15" x14ac:dyDescent="0.3">
      <c r="B289" s="21">
        <v>44000</v>
      </c>
      <c r="C289" s="20">
        <v>360.85</v>
      </c>
      <c r="D289" s="22">
        <v>34.200000000000003</v>
      </c>
      <c r="E289" s="16">
        <v>534.5924</v>
      </c>
      <c r="F289" s="16">
        <v>34</v>
      </c>
      <c r="G289" s="17">
        <v>6410630.4600000009</v>
      </c>
      <c r="H289" s="16">
        <v>186500</v>
      </c>
      <c r="I289" s="18">
        <f t="shared" si="84"/>
        <v>34.373353672922256</v>
      </c>
      <c r="J289" s="17">
        <v>6410630.4600000009</v>
      </c>
      <c r="K289" s="16">
        <f t="shared" si="85"/>
        <v>186500</v>
      </c>
      <c r="L289" s="15">
        <f t="shared" si="86"/>
        <v>0</v>
      </c>
      <c r="M289" s="14">
        <v>2.0718153889656583</v>
      </c>
      <c r="N289" s="13">
        <v>0.60459620378741963</v>
      </c>
      <c r="O289" s="12">
        <v>1.4672191851782388</v>
      </c>
    </row>
    <row r="290" spans="2:15" x14ac:dyDescent="0.3">
      <c r="B290" s="21">
        <v>43999</v>
      </c>
      <c r="C290" s="20">
        <v>357.63</v>
      </c>
      <c r="D290" s="22">
        <v>33.86</v>
      </c>
      <c r="E290" s="16">
        <v>509.85679999999996</v>
      </c>
      <c r="F290" s="16">
        <v>66</v>
      </c>
      <c r="G290" s="17">
        <v>6325667.4100000011</v>
      </c>
      <c r="H290" s="16">
        <v>186500</v>
      </c>
      <c r="I290" s="18">
        <f t="shared" si="84"/>
        <v>33.917787721179629</v>
      </c>
      <c r="J290" s="17">
        <v>6325667.4100000011</v>
      </c>
      <c r="K290" s="16">
        <f t="shared" si="85"/>
        <v>186500</v>
      </c>
      <c r="L290" s="15">
        <f t="shared" si="86"/>
        <v>0</v>
      </c>
      <c r="M290" s="14">
        <v>2.0009955977119573</v>
      </c>
      <c r="N290" s="13">
        <v>0.61013208407047748</v>
      </c>
      <c r="O290" s="12">
        <v>1.3908635136414798</v>
      </c>
    </row>
    <row r="291" spans="2:15" x14ac:dyDescent="0.3">
      <c r="B291" s="21">
        <v>43998</v>
      </c>
      <c r="C291" s="20">
        <v>361.73</v>
      </c>
      <c r="D291" s="22">
        <v>34.83</v>
      </c>
      <c r="E291" s="16">
        <v>931.03809999999999</v>
      </c>
      <c r="F291" s="16">
        <v>74</v>
      </c>
      <c r="G291" s="17">
        <v>6426319.29</v>
      </c>
      <c r="H291" s="16">
        <v>186500</v>
      </c>
      <c r="I291" s="18">
        <f t="shared" si="84"/>
        <v>34.457476085790887</v>
      </c>
      <c r="J291" s="17">
        <v>6426319.29</v>
      </c>
      <c r="K291" s="16">
        <f t="shared" si="85"/>
        <v>186500</v>
      </c>
      <c r="L291" s="15">
        <f t="shared" si="86"/>
        <v>0</v>
      </c>
      <c r="M291" s="14">
        <v>2.0085438643058771</v>
      </c>
      <c r="N291" s="13">
        <v>0.60395445742005771</v>
      </c>
      <c r="O291" s="12">
        <v>1.4045894068858193</v>
      </c>
    </row>
    <row r="292" spans="2:15" x14ac:dyDescent="0.3">
      <c r="B292" s="21">
        <v>43997</v>
      </c>
      <c r="C292" s="20">
        <v>339.68</v>
      </c>
      <c r="D292" s="22">
        <v>32.39</v>
      </c>
      <c r="E292" s="16">
        <v>1114.509</v>
      </c>
      <c r="F292" s="16">
        <v>88</v>
      </c>
      <c r="G292" s="17">
        <v>6041226.4000000004</v>
      </c>
      <c r="H292" s="16">
        <v>186500</v>
      </c>
      <c r="I292" s="18">
        <f t="shared" si="84"/>
        <v>32.392634852546919</v>
      </c>
      <c r="J292" s="17">
        <v>6041226.4000000004</v>
      </c>
      <c r="K292" s="16">
        <f t="shared" si="85"/>
        <v>186500</v>
      </c>
      <c r="L292" s="15">
        <f t="shared" si="86"/>
        <v>0</v>
      </c>
      <c r="M292" s="14">
        <v>2.0009987707131782</v>
      </c>
      <c r="N292" s="13">
        <v>0.62228864655693084</v>
      </c>
      <c r="O292" s="12">
        <v>1.3787101241562474</v>
      </c>
    </row>
    <row r="293" spans="2:15" x14ac:dyDescent="0.3">
      <c r="B293" s="21">
        <v>43994</v>
      </c>
      <c r="C293" s="20">
        <v>358.68</v>
      </c>
      <c r="D293" s="22">
        <v>34.25</v>
      </c>
      <c r="E293" s="16">
        <v>866.48739999999998</v>
      </c>
      <c r="F293" s="16">
        <v>126</v>
      </c>
      <c r="G293" s="17">
        <v>6382849.7400000012</v>
      </c>
      <c r="H293" s="16">
        <v>186500</v>
      </c>
      <c r="I293" s="18">
        <f t="shared" ref="I293:I296" si="87">G293/H293</f>
        <v>34.22439538873995</v>
      </c>
      <c r="J293" s="17">
        <v>6382849.7400000012</v>
      </c>
      <c r="K293" s="16">
        <f t="shared" ref="K293:K296" si="88">H293+ROUND((J293-G293)/I293,0)</f>
        <v>186500</v>
      </c>
      <c r="L293" s="15">
        <f t="shared" ref="L293:L296" si="89">K293-K294</f>
        <v>0</v>
      </c>
      <c r="M293" s="14">
        <v>2.0064417339706946</v>
      </c>
      <c r="N293" s="13">
        <v>0.6050300817515406</v>
      </c>
      <c r="O293" s="12">
        <v>1.4014116522191542</v>
      </c>
    </row>
    <row r="294" spans="2:15" x14ac:dyDescent="0.3">
      <c r="B294" s="21">
        <v>43992</v>
      </c>
      <c r="C294" s="20">
        <v>380.31</v>
      </c>
      <c r="D294" s="22">
        <v>36.020000000000003</v>
      </c>
      <c r="E294" s="16">
        <v>794.51760000000002</v>
      </c>
      <c r="F294" s="16">
        <v>46</v>
      </c>
      <c r="G294" s="17">
        <v>6736228.3000000007</v>
      </c>
      <c r="H294" s="16">
        <v>186500</v>
      </c>
      <c r="I294" s="18">
        <f t="shared" si="87"/>
        <v>36.11918659517427</v>
      </c>
      <c r="J294" s="17">
        <v>6736228.3000000007</v>
      </c>
      <c r="K294" s="16">
        <f t="shared" si="88"/>
        <v>186500</v>
      </c>
      <c r="L294" s="15">
        <f t="shared" si="89"/>
        <v>0</v>
      </c>
      <c r="M294" s="14">
        <v>2.0012104295811945</v>
      </c>
      <c r="N294" s="13">
        <v>0.59019233804768756</v>
      </c>
      <c r="O294" s="12">
        <v>1.4110180915335069</v>
      </c>
    </row>
    <row r="295" spans="2:15" x14ac:dyDescent="0.3">
      <c r="B295" s="21">
        <v>43991</v>
      </c>
      <c r="C295" s="20">
        <v>378.01</v>
      </c>
      <c r="D295" s="22">
        <v>36.06</v>
      </c>
      <c r="E295" s="16">
        <v>487.59859999999998</v>
      </c>
      <c r="F295" s="16">
        <v>48</v>
      </c>
      <c r="G295" s="17">
        <v>6725516</v>
      </c>
      <c r="H295" s="16">
        <v>186500</v>
      </c>
      <c r="I295" s="18">
        <f t="shared" si="87"/>
        <v>36.061747989276142</v>
      </c>
      <c r="J295" s="17">
        <v>6725516</v>
      </c>
      <c r="K295" s="16">
        <f t="shared" si="88"/>
        <v>186500</v>
      </c>
      <c r="L295" s="15">
        <f t="shared" si="89"/>
        <v>0</v>
      </c>
      <c r="M295" s="14">
        <v>1.997309223559947</v>
      </c>
      <c r="N295" s="13">
        <v>0.58944698666987039</v>
      </c>
      <c r="O295" s="12">
        <v>1.4078622368900766</v>
      </c>
    </row>
    <row r="296" spans="2:15" x14ac:dyDescent="0.3">
      <c r="B296" s="21">
        <v>43990</v>
      </c>
      <c r="C296" s="20">
        <v>380.35</v>
      </c>
      <c r="D296" s="22">
        <v>36.24</v>
      </c>
      <c r="E296" s="16">
        <v>798.31140000000005</v>
      </c>
      <c r="F296" s="16">
        <v>95</v>
      </c>
      <c r="G296" s="17">
        <v>6769830.4100000011</v>
      </c>
      <c r="H296" s="16">
        <v>186500</v>
      </c>
      <c r="I296" s="18">
        <f t="shared" si="87"/>
        <v>36.299358766756036</v>
      </c>
      <c r="J296" s="17">
        <v>6769830.4100000011</v>
      </c>
      <c r="K296" s="16">
        <f t="shared" si="88"/>
        <v>186500</v>
      </c>
      <c r="L296" s="15">
        <f t="shared" si="89"/>
        <v>0</v>
      </c>
      <c r="M296" s="14">
        <v>1.9983148292779755</v>
      </c>
      <c r="N296" s="13">
        <v>0.51351249432554091</v>
      </c>
      <c r="O296" s="12">
        <v>1.4848023349524346</v>
      </c>
    </row>
    <row r="297" spans="2:15" x14ac:dyDescent="0.3">
      <c r="B297" s="21">
        <v>43987</v>
      </c>
      <c r="C297" s="20">
        <v>380.86</v>
      </c>
      <c r="D297" s="22">
        <v>36.46</v>
      </c>
      <c r="E297" s="16">
        <v>942.4873</v>
      </c>
      <c r="F297" s="16">
        <v>121</v>
      </c>
      <c r="G297" s="17">
        <v>6800979.7599999998</v>
      </c>
      <c r="H297" s="16">
        <v>186500</v>
      </c>
      <c r="I297" s="18">
        <f t="shared" ref="I297:I301" si="90">G297/H297</f>
        <v>36.466379410187663</v>
      </c>
      <c r="J297" s="17">
        <v>6800979.7599999998</v>
      </c>
      <c r="K297" s="16">
        <f t="shared" ref="K297:K301" si="91">H297+ROUND((J297-G297)/I297,0)</f>
        <v>186500</v>
      </c>
      <c r="L297" s="15">
        <f t="shared" ref="L297:L301" si="92">K297-K298</f>
        <v>0</v>
      </c>
      <c r="M297" s="14">
        <v>2.0043197408368703</v>
      </c>
      <c r="N297" s="13">
        <v>0.51144660221720761</v>
      </c>
      <c r="O297" s="12">
        <v>1.4928731386196628</v>
      </c>
    </row>
    <row r="298" spans="2:15" x14ac:dyDescent="0.3">
      <c r="B298" s="21">
        <v>43986</v>
      </c>
      <c r="C298" s="20">
        <v>358.44</v>
      </c>
      <c r="D298" s="22">
        <v>34.049999999999997</v>
      </c>
      <c r="E298" s="16">
        <v>371.70479999999998</v>
      </c>
      <c r="F298" s="16">
        <v>47</v>
      </c>
      <c r="G298" s="17">
        <v>6381781</v>
      </c>
      <c r="H298" s="16">
        <v>186500</v>
      </c>
      <c r="I298" s="18">
        <f t="shared" si="90"/>
        <v>34.218664879356567</v>
      </c>
      <c r="J298" s="17">
        <v>6381781</v>
      </c>
      <c r="K298" s="16">
        <f t="shared" si="91"/>
        <v>186500</v>
      </c>
      <c r="L298" s="15">
        <f t="shared" si="92"/>
        <v>0</v>
      </c>
      <c r="M298" s="14">
        <v>1.9949867192246176</v>
      </c>
      <c r="N298" s="13">
        <v>0.52852461405366302</v>
      </c>
      <c r="O298" s="12">
        <v>1.4664621051709545</v>
      </c>
    </row>
    <row r="299" spans="2:15" x14ac:dyDescent="0.3">
      <c r="B299" s="21">
        <v>43985</v>
      </c>
      <c r="C299" s="20">
        <v>350.61</v>
      </c>
      <c r="D299" s="22">
        <v>33.409999999999997</v>
      </c>
      <c r="E299" s="16">
        <v>446.60059999999999</v>
      </c>
      <c r="F299" s="16">
        <v>60</v>
      </c>
      <c r="G299" s="17">
        <v>6238409.9899999993</v>
      </c>
      <c r="H299" s="16">
        <v>186500</v>
      </c>
      <c r="I299" s="18">
        <f t="shared" si="90"/>
        <v>33.449919517426267</v>
      </c>
      <c r="J299" s="17">
        <v>6238409.9899999993</v>
      </c>
      <c r="K299" s="16">
        <f t="shared" si="91"/>
        <v>186500</v>
      </c>
      <c r="L299" s="15">
        <f t="shared" si="92"/>
        <v>0</v>
      </c>
      <c r="M299" s="14">
        <v>1.9948625931845818</v>
      </c>
      <c r="N299" s="13">
        <v>0.53497136856181526</v>
      </c>
      <c r="O299" s="12">
        <v>1.4598912246227667</v>
      </c>
    </row>
    <row r="300" spans="2:15" x14ac:dyDescent="0.3">
      <c r="B300" s="21">
        <v>43984</v>
      </c>
      <c r="C300" s="20">
        <v>338.72</v>
      </c>
      <c r="D300" s="22">
        <v>32.4</v>
      </c>
      <c r="E300" s="16">
        <v>166.32389999999998</v>
      </c>
      <c r="F300" s="16">
        <v>43</v>
      </c>
      <c r="G300" s="17">
        <v>6080975.2299999995</v>
      </c>
      <c r="H300" s="16">
        <v>186500</v>
      </c>
      <c r="I300" s="18">
        <f t="shared" si="90"/>
        <v>32.605765308310993</v>
      </c>
      <c r="J300" s="17">
        <v>6080975.2299999995</v>
      </c>
      <c r="K300" s="16">
        <f t="shared" si="91"/>
        <v>186500</v>
      </c>
      <c r="L300" s="15">
        <f t="shared" si="92"/>
        <v>0</v>
      </c>
      <c r="M300" s="14">
        <v>1.9915057111653454</v>
      </c>
      <c r="N300" s="13">
        <v>0.53948532528391835</v>
      </c>
      <c r="O300" s="12">
        <v>1.4520203858814271</v>
      </c>
    </row>
    <row r="301" spans="2:15" x14ac:dyDescent="0.3">
      <c r="B301" s="21">
        <v>43983</v>
      </c>
      <c r="C301" s="20">
        <v>337.62</v>
      </c>
      <c r="D301" s="22">
        <v>32.29</v>
      </c>
      <c r="E301" s="16">
        <v>249.6482</v>
      </c>
      <c r="F301" s="16">
        <v>96</v>
      </c>
      <c r="G301" s="17">
        <v>6031759.25</v>
      </c>
      <c r="H301" s="16">
        <v>186500</v>
      </c>
      <c r="I301" s="18">
        <f t="shared" si="90"/>
        <v>32.341872654155495</v>
      </c>
      <c r="J301" s="17">
        <v>6031759.25</v>
      </c>
      <c r="K301" s="16">
        <f t="shared" si="91"/>
        <v>186500</v>
      </c>
      <c r="L301" s="15">
        <f t="shared" si="92"/>
        <v>0</v>
      </c>
      <c r="M301" s="14">
        <v>1.9995126347259302</v>
      </c>
      <c r="N301" s="13">
        <v>0.54319456301244118</v>
      </c>
      <c r="O301" s="12">
        <v>1.4563180717134889</v>
      </c>
    </row>
    <row r="302" spans="2:15" x14ac:dyDescent="0.3">
      <c r="B302" s="21">
        <v>43980</v>
      </c>
      <c r="C302" s="20">
        <v>333.42</v>
      </c>
      <c r="D302" s="22">
        <v>31.55</v>
      </c>
      <c r="E302" s="16">
        <v>238.01329999999999</v>
      </c>
      <c r="F302" s="16">
        <v>31</v>
      </c>
      <c r="G302" s="17">
        <v>5953167.9500000002</v>
      </c>
      <c r="H302" s="16">
        <v>186500</v>
      </c>
      <c r="I302" s="18">
        <f t="shared" ref="I302:I306" si="93">G302/H302</f>
        <v>31.920471581769437</v>
      </c>
      <c r="J302" s="17">
        <v>5953167.9500000002</v>
      </c>
      <c r="K302" s="16">
        <f t="shared" ref="K302:K306" si="94">H302+ROUND((J302-G302)/I302,0)</f>
        <v>186500</v>
      </c>
      <c r="L302" s="15">
        <f t="shared" ref="L302:L306" si="95">K302-K303</f>
        <v>0</v>
      </c>
      <c r="M302" s="14">
        <v>1.9949573335991637</v>
      </c>
      <c r="N302" s="13">
        <v>0.5469887776305723</v>
      </c>
      <c r="O302" s="12">
        <v>1.4479685559685915</v>
      </c>
    </row>
    <row r="303" spans="2:15" x14ac:dyDescent="0.3">
      <c r="B303" s="21">
        <v>43979</v>
      </c>
      <c r="C303" s="20">
        <v>331.8</v>
      </c>
      <c r="D303" s="22">
        <v>31.72</v>
      </c>
      <c r="E303" s="16">
        <v>781.4683</v>
      </c>
      <c r="F303" s="16">
        <v>91</v>
      </c>
      <c r="G303" s="17">
        <v>5925397.7599999998</v>
      </c>
      <c r="H303" s="16">
        <v>186500</v>
      </c>
      <c r="I303" s="18">
        <f t="shared" si="93"/>
        <v>31.771569758713134</v>
      </c>
      <c r="J303" s="17">
        <v>5925397.7599999998</v>
      </c>
      <c r="K303" s="16">
        <f t="shared" si="94"/>
        <v>186500</v>
      </c>
      <c r="L303" s="15">
        <f t="shared" si="95"/>
        <v>0</v>
      </c>
      <c r="M303" s="14">
        <v>1.9995372074397246</v>
      </c>
      <c r="N303" s="13">
        <v>0.54815784890025676</v>
      </c>
      <c r="O303" s="12">
        <v>1.4513793585394679</v>
      </c>
    </row>
    <row r="304" spans="2:15" x14ac:dyDescent="0.3">
      <c r="B304" s="21">
        <v>43978</v>
      </c>
      <c r="C304" s="20">
        <v>327.64</v>
      </c>
      <c r="D304" s="22">
        <v>31</v>
      </c>
      <c r="E304" s="16">
        <v>1551.23</v>
      </c>
      <c r="F304" s="16">
        <v>153</v>
      </c>
      <c r="G304" s="17">
        <v>5816404.7500000009</v>
      </c>
      <c r="H304" s="16">
        <v>186500</v>
      </c>
      <c r="I304" s="18">
        <f t="shared" si="93"/>
        <v>31.187156836461131</v>
      </c>
      <c r="J304" s="17">
        <v>5816404.7500000009</v>
      </c>
      <c r="K304" s="16">
        <f t="shared" si="94"/>
        <v>186500</v>
      </c>
      <c r="L304" s="15">
        <f t="shared" si="95"/>
        <v>0</v>
      </c>
      <c r="M304" s="14">
        <v>2.0004375400456782</v>
      </c>
      <c r="N304" s="13">
        <v>0.55489164676856428</v>
      </c>
      <c r="O304" s="12">
        <v>1.4455458932771139</v>
      </c>
    </row>
    <row r="305" spans="2:15" x14ac:dyDescent="0.3">
      <c r="B305" s="21">
        <v>43977</v>
      </c>
      <c r="C305" s="20">
        <v>328.46</v>
      </c>
      <c r="D305" s="22">
        <v>31.5</v>
      </c>
      <c r="E305" s="16">
        <v>604.92330000000004</v>
      </c>
      <c r="F305" s="16">
        <v>84</v>
      </c>
      <c r="G305" s="17">
        <v>5870964.0499999998</v>
      </c>
      <c r="H305" s="16">
        <v>186500</v>
      </c>
      <c r="I305" s="18">
        <f t="shared" si="93"/>
        <v>31.479699999999998</v>
      </c>
      <c r="J305" s="17">
        <v>5870964.0499999998</v>
      </c>
      <c r="K305" s="16">
        <f t="shared" si="94"/>
        <v>186500</v>
      </c>
      <c r="L305" s="15">
        <f t="shared" si="95"/>
        <v>0</v>
      </c>
      <c r="M305" s="14">
        <v>2.0026511387001253</v>
      </c>
      <c r="N305" s="13">
        <v>0.55046033538563399</v>
      </c>
      <c r="O305" s="12">
        <v>1.4521908033144915</v>
      </c>
    </row>
    <row r="306" spans="2:15" x14ac:dyDescent="0.3">
      <c r="B306" s="21">
        <v>43976</v>
      </c>
      <c r="C306" s="20">
        <v>304.41000000000003</v>
      </c>
      <c r="D306" s="22">
        <v>29.24</v>
      </c>
      <c r="E306" s="16">
        <v>194.06460000000001</v>
      </c>
      <c r="F306" s="16">
        <v>17</v>
      </c>
      <c r="G306" s="17">
        <v>5415740.4800000004</v>
      </c>
      <c r="H306" s="16">
        <v>186500</v>
      </c>
      <c r="I306" s="18">
        <f t="shared" si="93"/>
        <v>29.038822949061665</v>
      </c>
      <c r="J306" s="17">
        <v>5415740.4800000004</v>
      </c>
      <c r="K306" s="16">
        <f t="shared" si="94"/>
        <v>186500</v>
      </c>
      <c r="L306" s="15">
        <f t="shared" si="95"/>
        <v>0</v>
      </c>
      <c r="M306" s="14">
        <v>1.9983180213243896</v>
      </c>
      <c r="N306" s="13">
        <v>0.5741914354064469</v>
      </c>
      <c r="O306" s="12">
        <v>1.4241265859179426</v>
      </c>
    </row>
    <row r="307" spans="2:15" x14ac:dyDescent="0.3">
      <c r="B307" s="21">
        <v>43973</v>
      </c>
      <c r="C307" s="20">
        <v>299.17</v>
      </c>
      <c r="D307" s="22">
        <v>28.73</v>
      </c>
      <c r="E307" s="16">
        <v>95.808539999999994</v>
      </c>
      <c r="F307" s="16">
        <v>20</v>
      </c>
      <c r="G307" s="17">
        <v>5352627.290000001</v>
      </c>
      <c r="H307" s="16">
        <v>186500</v>
      </c>
      <c r="I307" s="18">
        <f t="shared" ref="I307:I311" si="96">G307/H307</f>
        <v>28.700414423592498</v>
      </c>
      <c r="J307" s="17">
        <v>5352627.290000001</v>
      </c>
      <c r="K307" s="16">
        <f t="shared" ref="K307:K311" si="97">H307+ROUND((J307-G307)/I307,0)</f>
        <v>186500</v>
      </c>
      <c r="L307" s="15">
        <f t="shared" ref="L307:L311" si="98">K307-K308</f>
        <v>0</v>
      </c>
      <c r="M307" s="14">
        <v>2.0037055092621623</v>
      </c>
      <c r="N307" s="13">
        <v>0.57591321476074597</v>
      </c>
      <c r="O307" s="12">
        <v>1.4277922945014165</v>
      </c>
    </row>
    <row r="308" spans="2:15" x14ac:dyDescent="0.3">
      <c r="B308" s="21">
        <v>43972</v>
      </c>
      <c r="C308" s="20">
        <v>301.89999999999998</v>
      </c>
      <c r="D308" s="22">
        <v>28.81</v>
      </c>
      <c r="E308" s="16">
        <v>109.3306</v>
      </c>
      <c r="F308" s="16">
        <v>20</v>
      </c>
      <c r="G308" s="17">
        <v>5371425.1699999999</v>
      </c>
      <c r="H308" s="16">
        <v>186500</v>
      </c>
      <c r="I308" s="18">
        <f t="shared" si="96"/>
        <v>28.801207345844503</v>
      </c>
      <c r="J308" s="17">
        <v>5371425.1699999999</v>
      </c>
      <c r="K308" s="16">
        <f t="shared" si="97"/>
        <v>186500</v>
      </c>
      <c r="L308" s="15">
        <f t="shared" si="98"/>
        <v>0</v>
      </c>
      <c r="M308" s="14">
        <v>2.0061883539187422</v>
      </c>
      <c r="N308" s="13">
        <v>0.57643744853658641</v>
      </c>
      <c r="O308" s="12">
        <v>1.4297509053821558</v>
      </c>
    </row>
    <row r="309" spans="2:15" x14ac:dyDescent="0.3">
      <c r="B309" s="21">
        <v>43971</v>
      </c>
      <c r="C309" s="20">
        <v>307.41000000000003</v>
      </c>
      <c r="D309" s="22">
        <v>29.5</v>
      </c>
      <c r="E309" s="16">
        <v>219.55850000000001</v>
      </c>
      <c r="F309" s="16">
        <v>30</v>
      </c>
      <c r="G309" s="17">
        <v>5480817.04</v>
      </c>
      <c r="H309" s="16">
        <v>186500</v>
      </c>
      <c r="I309" s="18">
        <f t="shared" si="96"/>
        <v>29.387758927613941</v>
      </c>
      <c r="J309" s="17">
        <v>5480817.04</v>
      </c>
      <c r="K309" s="16">
        <f t="shared" si="97"/>
        <v>186500</v>
      </c>
      <c r="L309" s="15">
        <f t="shared" si="98"/>
        <v>0</v>
      </c>
      <c r="M309" s="14">
        <v>1.9979457478843337</v>
      </c>
      <c r="N309" s="13">
        <v>0.57010388728465933</v>
      </c>
      <c r="O309" s="12">
        <v>1.4278418605996743</v>
      </c>
    </row>
    <row r="310" spans="2:15" x14ac:dyDescent="0.3">
      <c r="B310" s="21">
        <v>43970</v>
      </c>
      <c r="C310" s="20">
        <v>302.81</v>
      </c>
      <c r="D310" s="22">
        <v>29.07</v>
      </c>
      <c r="E310" s="16">
        <v>541.34659999999997</v>
      </c>
      <c r="F310" s="16">
        <v>65</v>
      </c>
      <c r="G310" s="17">
        <v>5424722.6699999999</v>
      </c>
      <c r="H310" s="16">
        <v>186500</v>
      </c>
      <c r="I310" s="18">
        <f t="shared" si="96"/>
        <v>29.086984825737265</v>
      </c>
      <c r="J310" s="17">
        <v>5424722.6699999999</v>
      </c>
      <c r="K310" s="16">
        <f t="shared" si="97"/>
        <v>186500</v>
      </c>
      <c r="L310" s="15">
        <f t="shared" si="98"/>
        <v>0</v>
      </c>
      <c r="M310" s="14">
        <v>1.9960049718080795</v>
      </c>
      <c r="N310" s="13">
        <v>0.57163722620312307</v>
      </c>
      <c r="O310" s="12">
        <v>1.4243677456049564</v>
      </c>
    </row>
    <row r="311" spans="2:15" x14ac:dyDescent="0.3">
      <c r="B311" s="21">
        <v>43969</v>
      </c>
      <c r="C311" s="20">
        <v>302.41000000000003</v>
      </c>
      <c r="D311" s="22">
        <v>28.83</v>
      </c>
      <c r="E311" s="16">
        <v>259.55360000000002</v>
      </c>
      <c r="F311" s="16">
        <v>61</v>
      </c>
      <c r="G311" s="17">
        <v>5376313.71</v>
      </c>
      <c r="H311" s="16">
        <v>186500</v>
      </c>
      <c r="I311" s="18">
        <f t="shared" si="96"/>
        <v>28.827419356568363</v>
      </c>
      <c r="J311" s="17">
        <v>5376313.71</v>
      </c>
      <c r="K311" s="16">
        <f t="shared" si="97"/>
        <v>186500</v>
      </c>
      <c r="L311" s="15">
        <f t="shared" si="98"/>
        <v>0</v>
      </c>
      <c r="M311" s="14">
        <v>1.9987721884629384</v>
      </c>
      <c r="N311" s="13">
        <v>0.57639983214446755</v>
      </c>
      <c r="O311" s="12">
        <v>1.4223723563184709</v>
      </c>
    </row>
    <row r="312" spans="2:15" x14ac:dyDescent="0.3">
      <c r="B312" s="21">
        <v>43966</v>
      </c>
      <c r="C312" s="20">
        <v>278.83</v>
      </c>
      <c r="D312" s="22">
        <v>26.67</v>
      </c>
      <c r="E312" s="16">
        <v>524.13520000000005</v>
      </c>
      <c r="F312" s="16">
        <v>43</v>
      </c>
      <c r="G312" s="17">
        <v>4975058.6000000006</v>
      </c>
      <c r="H312" s="16">
        <v>186500</v>
      </c>
      <c r="I312" s="18">
        <f t="shared" ref="I312:I316" si="99">G312/H312</f>
        <v>26.675917426273461</v>
      </c>
      <c r="J312" s="17">
        <v>4975058.6000000006</v>
      </c>
      <c r="K312" s="16">
        <f t="shared" ref="K312:K316" si="100">H312+ROUND((J312-G312)/I312,0)</f>
        <v>186500</v>
      </c>
      <c r="L312" s="15">
        <f t="shared" ref="L312:L316" si="101">K312-K313</f>
        <v>0</v>
      </c>
      <c r="M312" s="14">
        <v>2.0068017952592556</v>
      </c>
      <c r="N312" s="13">
        <v>0.59754804295169495</v>
      </c>
      <c r="O312" s="12">
        <v>1.4092537523075606</v>
      </c>
    </row>
    <row r="313" spans="2:15" x14ac:dyDescent="0.3">
      <c r="B313" s="21">
        <v>43965</v>
      </c>
      <c r="C313" s="20">
        <v>281.19</v>
      </c>
      <c r="D313" s="22">
        <v>26.66</v>
      </c>
      <c r="E313" s="16">
        <v>413.99190000000004</v>
      </c>
      <c r="F313" s="16">
        <v>84</v>
      </c>
      <c r="G313" s="17">
        <v>5010483.3099999996</v>
      </c>
      <c r="H313" s="16">
        <v>186500</v>
      </c>
      <c r="I313" s="18">
        <f t="shared" si="99"/>
        <v>26.865862252010722</v>
      </c>
      <c r="J313" s="17">
        <v>5010483.3099999996</v>
      </c>
      <c r="K313" s="16">
        <f t="shared" si="100"/>
        <v>186500</v>
      </c>
      <c r="L313" s="15">
        <f t="shared" si="101"/>
        <v>0</v>
      </c>
      <c r="M313" s="14">
        <v>1.9933237498400129</v>
      </c>
      <c r="N313" s="13">
        <v>0.59587772182400511</v>
      </c>
      <c r="O313" s="12">
        <v>1.3974460280160079</v>
      </c>
    </row>
    <row r="314" spans="2:15" x14ac:dyDescent="0.3">
      <c r="B314" s="21">
        <v>43964</v>
      </c>
      <c r="C314" s="20">
        <v>294</v>
      </c>
      <c r="D314" s="22">
        <v>28.03</v>
      </c>
      <c r="E314" s="16">
        <v>545.57980000000009</v>
      </c>
      <c r="F314" s="16">
        <v>39</v>
      </c>
      <c r="G314" s="17">
        <v>5224373.04</v>
      </c>
      <c r="H314" s="16">
        <v>186500</v>
      </c>
      <c r="I314" s="18">
        <f t="shared" si="99"/>
        <v>28.012724075067023</v>
      </c>
      <c r="J314" s="17">
        <v>5224373.04</v>
      </c>
      <c r="K314" s="16">
        <f t="shared" si="100"/>
        <v>186500</v>
      </c>
      <c r="L314" s="15">
        <f t="shared" si="101"/>
        <v>0</v>
      </c>
      <c r="M314" s="14">
        <v>2.0008621359856034</v>
      </c>
      <c r="N314" s="13">
        <v>0.58415625695825124</v>
      </c>
      <c r="O314" s="12">
        <v>1.4167058790273521</v>
      </c>
    </row>
    <row r="315" spans="2:15" x14ac:dyDescent="0.3">
      <c r="B315" s="21">
        <v>43963</v>
      </c>
      <c r="C315" s="20">
        <v>297</v>
      </c>
      <c r="D315" s="22">
        <v>28.4</v>
      </c>
      <c r="E315" s="16">
        <v>231.8287</v>
      </c>
      <c r="F315" s="16">
        <v>47</v>
      </c>
      <c r="G315" s="17">
        <v>5310724.2700000005</v>
      </c>
      <c r="H315" s="16">
        <v>186500</v>
      </c>
      <c r="I315" s="18">
        <f t="shared" si="99"/>
        <v>28.475733351206436</v>
      </c>
      <c r="J315" s="17">
        <v>5310724.2700000005</v>
      </c>
      <c r="K315" s="16">
        <f t="shared" si="100"/>
        <v>186500</v>
      </c>
      <c r="L315" s="15">
        <f t="shared" si="101"/>
        <v>0</v>
      </c>
      <c r="M315" s="14">
        <v>2.0026802012826019</v>
      </c>
      <c r="N315" s="13">
        <v>0.57766929594331962</v>
      </c>
      <c r="O315" s="12">
        <v>1.4250109053392823</v>
      </c>
    </row>
    <row r="316" spans="2:15" x14ac:dyDescent="0.3">
      <c r="B316" s="21">
        <v>43962</v>
      </c>
      <c r="C316" s="20">
        <v>284.39</v>
      </c>
      <c r="D316" s="22">
        <v>27.23</v>
      </c>
      <c r="E316" s="16">
        <v>197.90429999999998</v>
      </c>
      <c r="F316" s="16">
        <v>34</v>
      </c>
      <c r="G316" s="17">
        <v>5081763.05</v>
      </c>
      <c r="H316" s="16">
        <v>186500</v>
      </c>
      <c r="I316" s="18">
        <f t="shared" si="99"/>
        <v>27.248059249329756</v>
      </c>
      <c r="J316" s="17">
        <v>5081763.05</v>
      </c>
      <c r="K316" s="16">
        <f t="shared" si="100"/>
        <v>186500</v>
      </c>
      <c r="L316" s="15">
        <f t="shared" si="101"/>
        <v>0</v>
      </c>
      <c r="M316" s="14">
        <v>2.0030237734126546</v>
      </c>
      <c r="N316" s="13">
        <v>0.59056909392892698</v>
      </c>
      <c r="O316" s="12">
        <v>1.4124546794837276</v>
      </c>
    </row>
    <row r="317" spans="2:15" x14ac:dyDescent="0.3">
      <c r="B317" s="21">
        <v>43959</v>
      </c>
      <c r="C317" s="20">
        <v>291.36</v>
      </c>
      <c r="D317" s="22">
        <v>27.96</v>
      </c>
      <c r="E317" s="16">
        <v>198.18779999999998</v>
      </c>
      <c r="F317" s="16">
        <v>31</v>
      </c>
      <c r="G317" s="17">
        <v>5206638.1000000006</v>
      </c>
      <c r="H317" s="16">
        <v>186500</v>
      </c>
      <c r="I317" s="18">
        <f t="shared" ref="I317:I321" si="102">G317/H317</f>
        <v>27.917630563002685</v>
      </c>
      <c r="J317" s="17">
        <v>5206638.1000000006</v>
      </c>
      <c r="K317" s="16">
        <f t="shared" ref="K317:K321" si="103">H317+ROUND((J317-G317)/I317,0)</f>
        <v>186500</v>
      </c>
      <c r="L317" s="15">
        <f t="shared" ref="L317:L321" si="104">K317-K318</f>
        <v>0</v>
      </c>
      <c r="M317" s="14">
        <v>2.0031147814940313</v>
      </c>
      <c r="N317" s="13">
        <v>0.58335026972587167</v>
      </c>
      <c r="O317" s="12">
        <v>1.4197645117681599</v>
      </c>
    </row>
    <row r="318" spans="2:15" x14ac:dyDescent="0.3">
      <c r="B318" s="21">
        <v>43958</v>
      </c>
      <c r="C318" s="20">
        <v>284.5</v>
      </c>
      <c r="D318" s="22">
        <v>27.25</v>
      </c>
      <c r="E318" s="16">
        <v>352.54059999999998</v>
      </c>
      <c r="F318" s="16">
        <v>48</v>
      </c>
      <c r="G318" s="17">
        <v>5066904.16</v>
      </c>
      <c r="H318" s="16">
        <v>186500</v>
      </c>
      <c r="I318" s="18">
        <f t="shared" si="102"/>
        <v>27.168386916890082</v>
      </c>
      <c r="J318" s="17">
        <v>5066904.16</v>
      </c>
      <c r="K318" s="16">
        <f t="shared" si="103"/>
        <v>186500</v>
      </c>
      <c r="L318" s="15">
        <f t="shared" si="104"/>
        <v>0</v>
      </c>
      <c r="M318" s="14">
        <v>1.9989727376252564</v>
      </c>
      <c r="N318" s="13">
        <v>0.59219657314378726</v>
      </c>
      <c r="O318" s="12">
        <v>1.4067761644814691</v>
      </c>
    </row>
    <row r="319" spans="2:15" x14ac:dyDescent="0.3">
      <c r="B319" s="21">
        <v>43957</v>
      </c>
      <c r="C319" s="20">
        <v>277.64</v>
      </c>
      <c r="D319" s="22">
        <v>26.7</v>
      </c>
      <c r="E319" s="16">
        <v>413.38079999999997</v>
      </c>
      <c r="F319" s="16">
        <v>49</v>
      </c>
      <c r="G319" s="17">
        <v>4968040.5799999991</v>
      </c>
      <c r="H319" s="16">
        <v>186500</v>
      </c>
      <c r="I319" s="18">
        <f t="shared" si="102"/>
        <v>26.638287292225197</v>
      </c>
      <c r="J319" s="17">
        <v>4968040.5799999991</v>
      </c>
      <c r="K319" s="16">
        <f t="shared" si="103"/>
        <v>186500</v>
      </c>
      <c r="L319" s="15">
        <f t="shared" si="104"/>
        <v>0</v>
      </c>
      <c r="M319" s="14">
        <v>2.0060119255306086</v>
      </c>
      <c r="N319" s="13">
        <v>0.59656289079667713</v>
      </c>
      <c r="O319" s="12">
        <v>1.4094490347339315</v>
      </c>
    </row>
    <row r="320" spans="2:15" x14ac:dyDescent="0.3">
      <c r="B320" s="21">
        <v>43956</v>
      </c>
      <c r="C320" s="20">
        <v>288.79000000000002</v>
      </c>
      <c r="D320" s="22">
        <v>27.72</v>
      </c>
      <c r="E320" s="16">
        <v>645.78210000000001</v>
      </c>
      <c r="F320" s="16">
        <v>48</v>
      </c>
      <c r="G320" s="17">
        <v>5154275.3500000006</v>
      </c>
      <c r="H320" s="16">
        <v>186500</v>
      </c>
      <c r="I320" s="18">
        <f t="shared" si="102"/>
        <v>27.636865147453086</v>
      </c>
      <c r="J320" s="17">
        <v>5154275.3500000006</v>
      </c>
      <c r="K320" s="16">
        <f t="shared" si="103"/>
        <v>186500</v>
      </c>
      <c r="L320" s="15">
        <f t="shared" si="104"/>
        <v>0</v>
      </c>
      <c r="M320" s="14">
        <v>2.0000347691940825</v>
      </c>
      <c r="N320" s="13">
        <v>0.58628026343218154</v>
      </c>
      <c r="O320" s="12">
        <v>1.413754505761901</v>
      </c>
    </row>
    <row r="321" spans="2:15" x14ac:dyDescent="0.3">
      <c r="B321" s="21">
        <v>43955</v>
      </c>
      <c r="C321" s="20">
        <v>289.45</v>
      </c>
      <c r="D321" s="22">
        <v>27.61</v>
      </c>
      <c r="E321" s="16">
        <v>870.26830000000007</v>
      </c>
      <c r="F321" s="16">
        <v>83</v>
      </c>
      <c r="G321" s="17">
        <v>5151593.1799999988</v>
      </c>
      <c r="H321" s="16">
        <v>186500</v>
      </c>
      <c r="I321" s="18">
        <f t="shared" si="102"/>
        <v>27.62248353887399</v>
      </c>
      <c r="J321" s="17">
        <v>5151593.1799999988</v>
      </c>
      <c r="K321" s="16">
        <f t="shared" si="103"/>
        <v>186500</v>
      </c>
      <c r="L321" s="15">
        <f t="shared" si="104"/>
        <v>0</v>
      </c>
      <c r="M321" s="14">
        <v>2.0016475136338312</v>
      </c>
      <c r="N321" s="13">
        <v>0.58715693850654571</v>
      </c>
      <c r="O321" s="12">
        <v>1.4144905751272856</v>
      </c>
    </row>
    <row r="322" spans="2:15" x14ac:dyDescent="0.3">
      <c r="B322" s="21">
        <v>43951</v>
      </c>
      <c r="C322" s="20">
        <v>307.38</v>
      </c>
      <c r="D322" s="22">
        <v>29.43</v>
      </c>
      <c r="E322" s="16">
        <v>1160.1500000000001</v>
      </c>
      <c r="F322" s="16">
        <v>69</v>
      </c>
      <c r="G322" s="17">
        <v>5491419.040000001</v>
      </c>
      <c r="H322" s="16">
        <v>186500</v>
      </c>
      <c r="I322" s="18">
        <f t="shared" ref="I322:I325" si="105">G322/H322</f>
        <v>29.444606112600543</v>
      </c>
      <c r="J322" s="17">
        <v>5491419.040000001</v>
      </c>
      <c r="K322" s="16">
        <f t="shared" ref="K322:K325" si="106">H322+ROUND((J322-G322)/I322,0)</f>
        <v>186500</v>
      </c>
      <c r="L322" s="15">
        <f t="shared" ref="L322:L325" si="107">K322-K323</f>
        <v>0</v>
      </c>
      <c r="M322" s="14">
        <v>1.9975267868102811</v>
      </c>
      <c r="N322" s="13">
        <v>0.5672953761692896</v>
      </c>
      <c r="O322" s="12">
        <v>1.4302314106409915</v>
      </c>
    </row>
    <row r="323" spans="2:15" x14ac:dyDescent="0.3">
      <c r="B323" s="21">
        <v>43950</v>
      </c>
      <c r="C323" s="20">
        <v>308.37</v>
      </c>
      <c r="D323" s="22">
        <v>29.47</v>
      </c>
      <c r="E323" s="16">
        <v>586.32000000000005</v>
      </c>
      <c r="F323" s="16">
        <v>64</v>
      </c>
      <c r="G323" s="17">
        <v>5499367.1100000003</v>
      </c>
      <c r="H323" s="16">
        <v>186500</v>
      </c>
      <c r="I323" s="18">
        <f t="shared" si="105"/>
        <v>29.487223109919572</v>
      </c>
      <c r="J323" s="17">
        <v>5499367.1100000003</v>
      </c>
      <c r="K323" s="16">
        <f t="shared" si="106"/>
        <v>186500</v>
      </c>
      <c r="L323" s="15">
        <f t="shared" si="107"/>
        <v>0</v>
      </c>
      <c r="M323" s="14">
        <v>2.0025785530800833</v>
      </c>
      <c r="N323" s="13">
        <v>0.56754433147853622</v>
      </c>
      <c r="O323" s="12">
        <v>1.435034221601547</v>
      </c>
    </row>
    <row r="324" spans="2:15" x14ac:dyDescent="0.3">
      <c r="B324" s="21">
        <v>43949</v>
      </c>
      <c r="C324" s="20">
        <v>287.77</v>
      </c>
      <c r="D324" s="22">
        <v>27.7</v>
      </c>
      <c r="E324" s="16">
        <v>1210.086</v>
      </c>
      <c r="F324" s="16">
        <v>51</v>
      </c>
      <c r="G324" s="17">
        <v>5113661.9800000014</v>
      </c>
      <c r="H324" s="16">
        <v>186500</v>
      </c>
      <c r="I324" s="18">
        <f t="shared" si="105"/>
        <v>27.419099088471857</v>
      </c>
      <c r="J324" s="17">
        <v>5113661.9800000014</v>
      </c>
      <c r="K324" s="16">
        <f t="shared" si="106"/>
        <v>186500</v>
      </c>
      <c r="L324" s="15">
        <f t="shared" si="107"/>
        <v>0</v>
      </c>
      <c r="M324" s="14">
        <v>2.0135313011048881</v>
      </c>
      <c r="N324" s="13">
        <v>0.58946376819376689</v>
      </c>
      <c r="O324" s="12">
        <v>1.424067532911121</v>
      </c>
    </row>
    <row r="325" spans="2:15" x14ac:dyDescent="0.3">
      <c r="B325" s="21">
        <v>43948</v>
      </c>
      <c r="C325" s="20">
        <v>286.95</v>
      </c>
      <c r="D325" s="22">
        <v>27.65</v>
      </c>
      <c r="E325" s="16">
        <v>505.67140000000001</v>
      </c>
      <c r="F325" s="16">
        <v>55</v>
      </c>
      <c r="G325" s="17">
        <v>5145835.75</v>
      </c>
      <c r="H325" s="16">
        <v>186500</v>
      </c>
      <c r="I325" s="18">
        <f t="shared" si="105"/>
        <v>27.591612600536195</v>
      </c>
      <c r="J325" s="17">
        <v>5145835.75</v>
      </c>
      <c r="K325" s="16">
        <f t="shared" si="106"/>
        <v>186500</v>
      </c>
      <c r="L325" s="15">
        <f t="shared" si="107"/>
        <v>0</v>
      </c>
      <c r="M325" s="14">
        <v>2.0071112530165776</v>
      </c>
      <c r="N325" s="13">
        <v>0.58482722461555436</v>
      </c>
      <c r="O325" s="12">
        <v>1.4222840284010232</v>
      </c>
    </row>
    <row r="326" spans="2:15" x14ac:dyDescent="0.3">
      <c r="B326" s="21">
        <v>43945</v>
      </c>
      <c r="C326" s="20">
        <v>290.57</v>
      </c>
      <c r="D326" s="22">
        <v>27.75</v>
      </c>
      <c r="E326" s="16">
        <v>726.57190000000003</v>
      </c>
      <c r="F326" s="16">
        <v>46</v>
      </c>
      <c r="G326" s="17">
        <v>5174931.05</v>
      </c>
      <c r="H326" s="16">
        <v>186500</v>
      </c>
      <c r="I326" s="18">
        <f t="shared" ref="I326:I330" si="108">G326/H326</f>
        <v>27.747619571045576</v>
      </c>
      <c r="J326" s="17">
        <v>5174931.05</v>
      </c>
      <c r="K326" s="16">
        <f t="shared" ref="K326:K330" si="109">H326+ROUND((J326-G326)/I326,0)</f>
        <v>186500</v>
      </c>
      <c r="L326" s="15">
        <f t="shared" ref="L326:L330" si="110">K326-K327</f>
        <v>0</v>
      </c>
      <c r="M326" s="14">
        <v>2.0073737929319853</v>
      </c>
      <c r="N326" s="13">
        <v>0.58513262123560084</v>
      </c>
      <c r="O326" s="12">
        <v>1.4222411716963843</v>
      </c>
    </row>
    <row r="327" spans="2:15" x14ac:dyDescent="0.3">
      <c r="B327" s="21">
        <v>43944</v>
      </c>
      <c r="C327" s="20">
        <v>299.48</v>
      </c>
      <c r="D327" s="22">
        <v>28.7</v>
      </c>
      <c r="E327" s="16">
        <v>413.27840000000003</v>
      </c>
      <c r="F327" s="16">
        <v>50</v>
      </c>
      <c r="G327" s="17">
        <v>5356279.55</v>
      </c>
      <c r="H327" s="16">
        <v>186500</v>
      </c>
      <c r="I327" s="18">
        <f t="shared" si="108"/>
        <v>28.719997587131367</v>
      </c>
      <c r="J327" s="17">
        <v>5356279.55</v>
      </c>
      <c r="K327" s="16">
        <f t="shared" si="109"/>
        <v>186500</v>
      </c>
      <c r="L327" s="15">
        <f t="shared" si="110"/>
        <v>0</v>
      </c>
      <c r="M327" s="14">
        <v>1.9970772529973719</v>
      </c>
      <c r="N327" s="13">
        <v>0.57375348342302257</v>
      </c>
      <c r="O327" s="12">
        <v>1.4233237695743495</v>
      </c>
    </row>
    <row r="328" spans="2:15" x14ac:dyDescent="0.3">
      <c r="B328" s="21">
        <v>43943</v>
      </c>
      <c r="C328" s="20">
        <v>291.85000000000002</v>
      </c>
      <c r="D328" s="22">
        <v>28.12</v>
      </c>
      <c r="E328" s="16">
        <v>436.12220000000002</v>
      </c>
      <c r="F328" s="16">
        <v>55</v>
      </c>
      <c r="G328" s="17">
        <v>5215896.05</v>
      </c>
      <c r="H328" s="16">
        <v>186500</v>
      </c>
      <c r="I328" s="18">
        <f t="shared" si="108"/>
        <v>27.967271045576407</v>
      </c>
      <c r="J328" s="17">
        <v>5215896.05</v>
      </c>
      <c r="K328" s="16">
        <f t="shared" si="109"/>
        <v>186500</v>
      </c>
      <c r="L328" s="15">
        <f t="shared" si="110"/>
        <v>0</v>
      </c>
      <c r="M328" s="14">
        <v>2.0050865162468106</v>
      </c>
      <c r="N328" s="13">
        <v>0.58168008160362017</v>
      </c>
      <c r="O328" s="12">
        <v>1.4234064346431905</v>
      </c>
    </row>
    <row r="329" spans="2:15" x14ac:dyDescent="0.3">
      <c r="B329" s="21">
        <v>43942</v>
      </c>
      <c r="C329" s="20">
        <v>280.56</v>
      </c>
      <c r="D329" s="22">
        <v>26.9</v>
      </c>
      <c r="E329" s="16">
        <v>390.49369999999999</v>
      </c>
      <c r="F329" s="16">
        <v>127</v>
      </c>
      <c r="G329" s="17">
        <v>4987291.6899999995</v>
      </c>
      <c r="H329" s="16">
        <v>186500</v>
      </c>
      <c r="I329" s="18">
        <f t="shared" si="108"/>
        <v>26.741510402144769</v>
      </c>
      <c r="J329" s="17">
        <v>4987291.6899999995</v>
      </c>
      <c r="K329" s="16">
        <f t="shared" si="109"/>
        <v>186500</v>
      </c>
      <c r="L329" s="15">
        <f t="shared" si="110"/>
        <v>0</v>
      </c>
      <c r="M329" s="14">
        <v>1.9995084967649046</v>
      </c>
      <c r="N329" s="13">
        <v>0.59639425461397066</v>
      </c>
      <c r="O329" s="12">
        <v>1.4031142421509339</v>
      </c>
    </row>
    <row r="330" spans="2:15" x14ac:dyDescent="0.3">
      <c r="B330" s="21">
        <v>43941</v>
      </c>
      <c r="C330" s="20">
        <v>305.37</v>
      </c>
      <c r="D330" s="22">
        <v>29.28</v>
      </c>
      <c r="E330" s="16">
        <v>130.69460000000001</v>
      </c>
      <c r="F330" s="16">
        <v>42</v>
      </c>
      <c r="G330" s="17">
        <v>5495556.2199999997</v>
      </c>
      <c r="H330" s="16">
        <v>186500</v>
      </c>
      <c r="I330" s="18">
        <f t="shared" si="108"/>
        <v>29.466789383378014</v>
      </c>
      <c r="J330" s="17">
        <v>5495556.2199999997</v>
      </c>
      <c r="K330" s="16">
        <f t="shared" si="109"/>
        <v>186500</v>
      </c>
      <c r="L330" s="15">
        <f t="shared" si="110"/>
        <v>0</v>
      </c>
      <c r="M330" s="14">
        <v>1.9983320432667688</v>
      </c>
      <c r="N330" s="13">
        <v>0.5640422854231123</v>
      </c>
      <c r="O330" s="12">
        <v>1.4342897578436564</v>
      </c>
    </row>
    <row r="331" spans="2:15" x14ac:dyDescent="0.3">
      <c r="B331" s="21">
        <v>43938</v>
      </c>
      <c r="C331" s="20">
        <v>300.04000000000002</v>
      </c>
      <c r="D331" s="22">
        <v>28.73</v>
      </c>
      <c r="E331" s="16">
        <v>223.0565</v>
      </c>
      <c r="F331" s="16">
        <v>39</v>
      </c>
      <c r="G331" s="17">
        <v>5356805.1099999994</v>
      </c>
      <c r="H331" s="16">
        <v>186500</v>
      </c>
      <c r="I331" s="18">
        <f t="shared" ref="I331:I336" si="111">G331/H331</f>
        <v>28.722815603217153</v>
      </c>
      <c r="J331" s="17">
        <v>5356805.1099999994</v>
      </c>
      <c r="K331" s="16">
        <f t="shared" ref="K331:K336" si="112">H331+ROUND((J331-G331)/I331,0)</f>
        <v>186500</v>
      </c>
      <c r="L331" s="15">
        <f t="shared" ref="L331:L336" si="113">K331-K332</f>
        <v>0</v>
      </c>
      <c r="M331" s="14">
        <v>1.9931502286817377</v>
      </c>
      <c r="N331" s="13">
        <v>0.57346072274785453</v>
      </c>
      <c r="O331" s="12">
        <v>1.4196895059338832</v>
      </c>
    </row>
    <row r="332" spans="2:15" x14ac:dyDescent="0.3">
      <c r="B332" s="21">
        <v>43937</v>
      </c>
      <c r="C332" s="20">
        <v>289.99</v>
      </c>
      <c r="D332" s="22">
        <v>27.62</v>
      </c>
      <c r="E332" s="16">
        <v>268.79179999999997</v>
      </c>
      <c r="F332" s="16">
        <v>44</v>
      </c>
      <c r="G332" s="17">
        <v>5208282.5999999996</v>
      </c>
      <c r="H332" s="16">
        <v>186500</v>
      </c>
      <c r="I332" s="18">
        <f t="shared" si="111"/>
        <v>27.926448257372652</v>
      </c>
      <c r="J332" s="17">
        <v>5208282.5999999996</v>
      </c>
      <c r="K332" s="16">
        <f t="shared" si="112"/>
        <v>186500</v>
      </c>
      <c r="L332" s="15">
        <f t="shared" si="113"/>
        <v>0</v>
      </c>
      <c r="M332" s="14">
        <v>1.9964224886721778</v>
      </c>
      <c r="N332" s="13">
        <v>0.57975588920616561</v>
      </c>
      <c r="O332" s="12">
        <v>1.4166665994660121</v>
      </c>
    </row>
    <row r="333" spans="2:15" x14ac:dyDescent="0.3">
      <c r="B333" s="21">
        <v>43936</v>
      </c>
      <c r="C333" s="20">
        <v>293.02999999999997</v>
      </c>
      <c r="D333" s="22">
        <v>27.89</v>
      </c>
      <c r="E333" s="16">
        <v>899</v>
      </c>
      <c r="F333" s="16">
        <v>129</v>
      </c>
      <c r="G333" s="17">
        <v>5237689.41</v>
      </c>
      <c r="H333" s="16">
        <v>186500</v>
      </c>
      <c r="I333" s="18">
        <f t="shared" si="111"/>
        <v>28.084125522788206</v>
      </c>
      <c r="J333" s="17">
        <v>5237689.41</v>
      </c>
      <c r="K333" s="16">
        <f t="shared" si="112"/>
        <v>186500</v>
      </c>
      <c r="L333" s="15">
        <f t="shared" si="113"/>
        <v>0</v>
      </c>
      <c r="M333" s="14">
        <v>1.9968680178002383</v>
      </c>
      <c r="N333" s="13">
        <v>0.57938419643710792</v>
      </c>
      <c r="O333" s="12">
        <v>1.4174838213631304</v>
      </c>
    </row>
    <row r="334" spans="2:15" x14ac:dyDescent="0.3">
      <c r="B334" s="21">
        <v>43935</v>
      </c>
      <c r="C334" s="20">
        <v>314.27999999999997</v>
      </c>
      <c r="D334" s="22">
        <v>30</v>
      </c>
      <c r="E334" s="16">
        <v>609</v>
      </c>
      <c r="F334" s="16">
        <v>99</v>
      </c>
      <c r="G334" s="17">
        <v>5590381.8999999994</v>
      </c>
      <c r="H334" s="16">
        <v>186500</v>
      </c>
      <c r="I334" s="18">
        <f t="shared" si="111"/>
        <v>29.975238069705092</v>
      </c>
      <c r="J334" s="17">
        <v>5590381.8999999994</v>
      </c>
      <c r="K334" s="16">
        <f t="shared" si="112"/>
        <v>186500</v>
      </c>
      <c r="L334" s="15">
        <f t="shared" si="113"/>
        <v>0</v>
      </c>
      <c r="M334" s="14">
        <v>1.9913768377791867</v>
      </c>
      <c r="N334" s="13">
        <v>0.56185732677762146</v>
      </c>
      <c r="O334" s="12">
        <v>1.4295195110015653</v>
      </c>
    </row>
    <row r="335" spans="2:15" x14ac:dyDescent="0.3">
      <c r="B335" s="21">
        <v>43930</v>
      </c>
      <c r="C335" s="20">
        <v>297.13</v>
      </c>
      <c r="D335" s="22">
        <v>28.45</v>
      </c>
      <c r="E335" s="16">
        <v>1066.1579999999999</v>
      </c>
      <c r="F335" s="16">
        <v>71</v>
      </c>
      <c r="G335" s="17">
        <v>5301865.3800000008</v>
      </c>
      <c r="H335" s="16">
        <v>186500</v>
      </c>
      <c r="I335" s="18">
        <f t="shared" si="111"/>
        <v>28.428232600536198</v>
      </c>
      <c r="J335" s="17">
        <v>5301865.3800000008</v>
      </c>
      <c r="K335" s="16">
        <f t="shared" si="112"/>
        <v>186500</v>
      </c>
      <c r="L335" s="15">
        <f t="shared" si="113"/>
        <v>0</v>
      </c>
      <c r="M335" s="14">
        <v>1.9948585378831325</v>
      </c>
      <c r="N335" s="13">
        <v>0.57625594031963134</v>
      </c>
      <c r="O335" s="12">
        <v>1.418602597563501</v>
      </c>
    </row>
    <row r="336" spans="2:15" x14ac:dyDescent="0.3">
      <c r="B336" s="21">
        <v>43929</v>
      </c>
      <c r="C336" s="20">
        <v>284</v>
      </c>
      <c r="D336" s="22">
        <v>27.3</v>
      </c>
      <c r="E336" s="16">
        <v>1022.11</v>
      </c>
      <c r="F336" s="16">
        <v>118</v>
      </c>
      <c r="G336" s="17">
        <v>5083139.93</v>
      </c>
      <c r="H336" s="16">
        <v>186500</v>
      </c>
      <c r="I336" s="18">
        <f t="shared" si="111"/>
        <v>27.255441983914206</v>
      </c>
      <c r="J336" s="17">
        <v>5083139.93</v>
      </c>
      <c r="K336" s="16">
        <f t="shared" si="112"/>
        <v>186500</v>
      </c>
      <c r="L336" s="15">
        <f t="shared" si="113"/>
        <v>0</v>
      </c>
      <c r="M336" s="14">
        <v>2.005824883911862</v>
      </c>
      <c r="N336" s="13">
        <v>0.58753616881052495</v>
      </c>
      <c r="O336" s="12">
        <v>1.418288715101337</v>
      </c>
    </row>
    <row r="337" spans="2:15" x14ac:dyDescent="0.3">
      <c r="B337" s="21">
        <v>43928</v>
      </c>
      <c r="C337" s="20">
        <v>292.89</v>
      </c>
      <c r="D337" s="19">
        <v>28.1</v>
      </c>
      <c r="E337" s="16">
        <v>899.57409999999993</v>
      </c>
      <c r="F337" s="16">
        <v>127</v>
      </c>
      <c r="G337" s="17">
        <v>5166576.16</v>
      </c>
      <c r="H337" s="16">
        <v>186500</v>
      </c>
      <c r="I337" s="18">
        <f t="shared" ref="I337:I367" si="114">G337/H337</f>
        <v>27.70282123324397</v>
      </c>
      <c r="J337" s="17">
        <v>5166576.16</v>
      </c>
      <c r="K337" s="16">
        <f t="shared" ref="K337:K367" si="115">H337+ROUND((J337-G337)/I337,0)</f>
        <v>186500</v>
      </c>
      <c r="L337" s="15">
        <f t="shared" ref="L337:L366" si="116">K337-K338</f>
        <v>0</v>
      </c>
      <c r="M337" s="14">
        <v>2.0139747209300793</v>
      </c>
      <c r="N337" s="13">
        <v>0.58692520657626379</v>
      </c>
      <c r="O337" s="12">
        <v>1.4270495143538153</v>
      </c>
    </row>
    <row r="338" spans="2:15" x14ac:dyDescent="0.3">
      <c r="B338" s="21">
        <v>43927</v>
      </c>
      <c r="C338" s="20">
        <v>284.81</v>
      </c>
      <c r="D338" s="19">
        <v>27</v>
      </c>
      <c r="E338" s="16">
        <v>453.18609999999995</v>
      </c>
      <c r="F338" s="16">
        <v>71</v>
      </c>
      <c r="G338" s="17">
        <v>5085003.57</v>
      </c>
      <c r="H338" s="16">
        <v>186500</v>
      </c>
      <c r="I338" s="18">
        <f t="shared" si="114"/>
        <v>27.265434691689009</v>
      </c>
      <c r="J338" s="17">
        <v>5085003.57</v>
      </c>
      <c r="K338" s="16">
        <f t="shared" si="115"/>
        <v>186500</v>
      </c>
      <c r="L338" s="15">
        <f t="shared" si="116"/>
        <v>0</v>
      </c>
      <c r="M338" s="14">
        <v>1.980150306954455</v>
      </c>
      <c r="N338" s="13">
        <v>0.58813555169244447</v>
      </c>
      <c r="O338" s="12">
        <v>1.3920147552620106</v>
      </c>
    </row>
    <row r="339" spans="2:15" x14ac:dyDescent="0.3">
      <c r="B339" s="21">
        <v>43924</v>
      </c>
      <c r="C339" s="20">
        <v>259.17</v>
      </c>
      <c r="D339" s="19">
        <v>24.8</v>
      </c>
      <c r="E339" s="16">
        <v>465.98700000000002</v>
      </c>
      <c r="F339" s="16">
        <v>58</v>
      </c>
      <c r="G339" s="17">
        <v>4643357.26</v>
      </c>
      <c r="H339" s="16">
        <v>186500</v>
      </c>
      <c r="I339" s="18">
        <f t="shared" si="114"/>
        <v>24.897357962466486</v>
      </c>
      <c r="J339" s="17">
        <v>4643357.26</v>
      </c>
      <c r="K339" s="16">
        <f t="shared" si="115"/>
        <v>186500</v>
      </c>
      <c r="L339" s="15">
        <f t="shared" si="116"/>
        <v>0</v>
      </c>
      <c r="M339" s="14">
        <v>1.9982456486667148</v>
      </c>
      <c r="N339" s="13">
        <v>0.61382923613334028</v>
      </c>
      <c r="O339" s="12">
        <v>1.3844164125333747</v>
      </c>
    </row>
    <row r="340" spans="2:15" x14ac:dyDescent="0.3">
      <c r="B340" s="21">
        <v>43923</v>
      </c>
      <c r="C340" s="20">
        <v>254.09</v>
      </c>
      <c r="D340" s="19">
        <v>24.04</v>
      </c>
      <c r="E340" s="16">
        <v>438.04220000000004</v>
      </c>
      <c r="F340" s="16">
        <v>57</v>
      </c>
      <c r="G340" s="17">
        <v>4490513.91</v>
      </c>
      <c r="H340" s="16">
        <v>186500</v>
      </c>
      <c r="I340" s="18">
        <f t="shared" si="114"/>
        <v>24.077822573726543</v>
      </c>
      <c r="J340" s="17">
        <v>4490513.91</v>
      </c>
      <c r="K340" s="16">
        <f t="shared" si="115"/>
        <v>186500</v>
      </c>
      <c r="L340" s="15">
        <f t="shared" si="116"/>
        <v>0</v>
      </c>
      <c r="M340" s="14">
        <v>1.9985278745077975</v>
      </c>
      <c r="N340" s="13">
        <v>0.62838625523821157</v>
      </c>
      <c r="O340" s="12">
        <v>1.3701416192695859</v>
      </c>
    </row>
    <row r="341" spans="2:15" x14ac:dyDescent="0.3">
      <c r="B341" s="21">
        <v>43922</v>
      </c>
      <c r="C341" s="20">
        <v>251</v>
      </c>
      <c r="D341" s="19">
        <v>24.56</v>
      </c>
      <c r="E341" s="16">
        <v>551.5018</v>
      </c>
      <c r="F341" s="16">
        <v>66</v>
      </c>
      <c r="G341" s="17">
        <v>4456481.99</v>
      </c>
      <c r="H341" s="16">
        <v>186500</v>
      </c>
      <c r="I341" s="18">
        <f t="shared" si="114"/>
        <v>23.895345790884718</v>
      </c>
      <c r="J341" s="17">
        <v>4456481.99</v>
      </c>
      <c r="K341" s="16">
        <f t="shared" si="115"/>
        <v>186500</v>
      </c>
      <c r="L341" s="15">
        <f t="shared" si="116"/>
        <v>0</v>
      </c>
      <c r="M341" s="14">
        <v>2.006069534233661</v>
      </c>
      <c r="N341" s="13">
        <v>0.62919871690090678</v>
      </c>
      <c r="O341" s="12">
        <v>1.3768708173327544</v>
      </c>
    </row>
    <row r="342" spans="2:15" x14ac:dyDescent="0.3">
      <c r="B342" s="21">
        <v>43921</v>
      </c>
      <c r="C342" s="20">
        <v>261.52</v>
      </c>
      <c r="D342" s="19">
        <v>25.09</v>
      </c>
      <c r="E342" s="16">
        <v>527.31780000000003</v>
      </c>
      <c r="F342" s="16">
        <v>53</v>
      </c>
      <c r="G342" s="17">
        <v>4704571.0200000005</v>
      </c>
      <c r="H342" s="16">
        <v>186500</v>
      </c>
      <c r="I342" s="18">
        <f t="shared" si="114"/>
        <v>25.225581876675605</v>
      </c>
      <c r="J342" s="17">
        <v>4704571.0200000005</v>
      </c>
      <c r="K342" s="16">
        <f t="shared" si="115"/>
        <v>186500</v>
      </c>
      <c r="L342" s="15">
        <f t="shared" si="116"/>
        <v>0</v>
      </c>
      <c r="M342" s="14">
        <v>2.0030883921059393</v>
      </c>
      <c r="N342" s="13">
        <v>0.60825771102930437</v>
      </c>
      <c r="O342" s="12">
        <v>1.3948306810766349</v>
      </c>
    </row>
    <row r="343" spans="2:15" x14ac:dyDescent="0.3">
      <c r="B343" s="21">
        <v>43920</v>
      </c>
      <c r="C343" s="20">
        <v>249.64</v>
      </c>
      <c r="D343" s="19">
        <v>23.87</v>
      </c>
      <c r="E343" s="16">
        <v>484.92270000000002</v>
      </c>
      <c r="F343" s="16">
        <v>48</v>
      </c>
      <c r="G343" s="17">
        <v>4451875.3699999992</v>
      </c>
      <c r="H343" s="16">
        <v>186500</v>
      </c>
      <c r="I343" s="18">
        <f t="shared" si="114"/>
        <v>23.870645415549593</v>
      </c>
      <c r="J343" s="17">
        <v>4451875.3699999992</v>
      </c>
      <c r="K343" s="16">
        <f t="shared" si="115"/>
        <v>186500</v>
      </c>
      <c r="L343" s="15">
        <f t="shared" si="116"/>
        <v>0</v>
      </c>
      <c r="M343" s="14">
        <v>1.9985120922196888</v>
      </c>
      <c r="N343" s="13">
        <v>0.6277729109024901</v>
      </c>
      <c r="O343" s="12">
        <v>1.3707391813171987</v>
      </c>
    </row>
    <row r="344" spans="2:15" x14ac:dyDescent="0.3">
      <c r="B344" s="21">
        <v>43917</v>
      </c>
      <c r="C344" s="20">
        <v>249.07</v>
      </c>
      <c r="D344" s="19">
        <v>23.69</v>
      </c>
      <c r="E344" s="16">
        <v>586.66499999999996</v>
      </c>
      <c r="F344" s="16">
        <v>54</v>
      </c>
      <c r="G344" s="17">
        <v>4428894.6599999992</v>
      </c>
      <c r="H344" s="16">
        <v>186500</v>
      </c>
      <c r="I344" s="18">
        <f t="shared" si="114"/>
        <v>23.747424450402139</v>
      </c>
      <c r="J344" s="17">
        <v>4428894.6599999992</v>
      </c>
      <c r="K344" s="16">
        <f t="shared" si="115"/>
        <v>186500</v>
      </c>
      <c r="L344" s="15">
        <f t="shared" si="116"/>
        <v>0</v>
      </c>
      <c r="M344" s="14">
        <v>2.0034408359579277</v>
      </c>
      <c r="N344" s="13">
        <v>0.63026299659156948</v>
      </c>
      <c r="O344" s="12">
        <v>1.3731778393663581</v>
      </c>
    </row>
    <row r="345" spans="2:15" x14ac:dyDescent="0.3">
      <c r="B345" s="21">
        <v>43916</v>
      </c>
      <c r="C345" s="20">
        <v>254.57</v>
      </c>
      <c r="D345" s="19">
        <v>24.18</v>
      </c>
      <c r="E345" s="16">
        <v>1092.808</v>
      </c>
      <c r="F345" s="16">
        <v>84</v>
      </c>
      <c r="G345" s="17">
        <v>4104015.8899999997</v>
      </c>
      <c r="H345" s="16">
        <v>171500</v>
      </c>
      <c r="I345" s="18">
        <f t="shared" si="114"/>
        <v>23.930121807580171</v>
      </c>
      <c r="J345" s="17">
        <v>4462967.7171137026</v>
      </c>
      <c r="K345" s="16">
        <f t="shared" si="115"/>
        <v>186500</v>
      </c>
      <c r="L345" s="15">
        <f t="shared" si="116"/>
        <v>0</v>
      </c>
      <c r="M345" s="14">
        <v>2.0100304256293269</v>
      </c>
      <c r="N345" s="13">
        <v>0.63229695549422371</v>
      </c>
      <c r="O345" s="12">
        <v>1.3777334701351029</v>
      </c>
    </row>
    <row r="346" spans="2:15" x14ac:dyDescent="0.3">
      <c r="B346" s="21">
        <v>43915</v>
      </c>
      <c r="C346" s="20">
        <v>238.01</v>
      </c>
      <c r="D346" s="19">
        <v>22.7</v>
      </c>
      <c r="E346" s="16">
        <v>990.00639999999999</v>
      </c>
      <c r="F346" s="16">
        <v>151</v>
      </c>
      <c r="G346" s="17">
        <v>3894411.33</v>
      </c>
      <c r="H346" s="16">
        <v>171500</v>
      </c>
      <c r="I346" s="18">
        <f t="shared" si="114"/>
        <v>22.707937784256561</v>
      </c>
      <c r="J346" s="17">
        <v>4235030.3967638481</v>
      </c>
      <c r="K346" s="16">
        <f t="shared" si="115"/>
        <v>186500</v>
      </c>
      <c r="L346" s="15">
        <f t="shared" si="116"/>
        <v>15000</v>
      </c>
      <c r="M346" s="14">
        <v>1.9866170539009578</v>
      </c>
      <c r="N346" s="13">
        <v>0.6438734447062463</v>
      </c>
      <c r="O346" s="12">
        <v>1.3427436091947114</v>
      </c>
    </row>
    <row r="347" spans="2:15" x14ac:dyDescent="0.3">
      <c r="B347" s="21">
        <v>43914</v>
      </c>
      <c r="C347" s="20">
        <v>241.07</v>
      </c>
      <c r="D347" s="19">
        <v>23.1</v>
      </c>
      <c r="E347" s="16">
        <v>932.12270000000001</v>
      </c>
      <c r="F347" s="16">
        <v>96</v>
      </c>
      <c r="G347" s="17">
        <v>3590297.3800000004</v>
      </c>
      <c r="H347" s="16">
        <v>156500</v>
      </c>
      <c r="I347" s="18">
        <f t="shared" si="114"/>
        <v>22.94119731629393</v>
      </c>
      <c r="J347" s="17">
        <v>3934415.3397444095</v>
      </c>
      <c r="K347" s="16">
        <f t="shared" si="115"/>
        <v>171500</v>
      </c>
      <c r="L347" s="15">
        <f t="shared" si="116"/>
        <v>0</v>
      </c>
      <c r="M347" s="14">
        <v>2.0052828790852901</v>
      </c>
      <c r="N347" s="13">
        <v>0.59788698367387272</v>
      </c>
      <c r="O347" s="12">
        <v>1.4073958954114176</v>
      </c>
    </row>
    <row r="348" spans="2:15" x14ac:dyDescent="0.3">
      <c r="B348" s="21">
        <v>43913</v>
      </c>
      <c r="C348" s="20">
        <v>226.39</v>
      </c>
      <c r="D348" s="19">
        <v>21.3</v>
      </c>
      <c r="E348" s="16">
        <v>665.61320000000001</v>
      </c>
      <c r="F348" s="16">
        <v>147</v>
      </c>
      <c r="G348" s="17">
        <v>3357127.85</v>
      </c>
      <c r="H348" s="16">
        <v>156500</v>
      </c>
      <c r="I348" s="18">
        <f t="shared" si="114"/>
        <v>21.451296166134185</v>
      </c>
      <c r="J348" s="17">
        <v>3678897.292492013</v>
      </c>
      <c r="K348" s="16">
        <f t="shared" si="115"/>
        <v>171500</v>
      </c>
      <c r="L348" s="15">
        <f t="shared" si="116"/>
        <v>15000</v>
      </c>
      <c r="M348" s="14">
        <v>2.0126700098725507</v>
      </c>
      <c r="N348" s="13">
        <v>0.61925247400881223</v>
      </c>
      <c r="O348" s="12">
        <v>1.3934175358637386</v>
      </c>
    </row>
    <row r="349" spans="2:15" x14ac:dyDescent="0.3">
      <c r="B349" s="21">
        <v>43910</v>
      </c>
      <c r="C349" s="20">
        <v>254.82</v>
      </c>
      <c r="D349" s="19">
        <v>24.45</v>
      </c>
      <c r="E349" s="16">
        <v>1158.4390000000001</v>
      </c>
      <c r="F349" s="16">
        <v>146</v>
      </c>
      <c r="G349" s="17">
        <v>3439053.8600000003</v>
      </c>
      <c r="H349" s="16">
        <v>141500</v>
      </c>
      <c r="I349" s="18">
        <f t="shared" si="114"/>
        <v>24.30426756183746</v>
      </c>
      <c r="J349" s="17">
        <v>3803617.8734275624</v>
      </c>
      <c r="K349" s="16">
        <f t="shared" si="115"/>
        <v>156500</v>
      </c>
      <c r="L349" s="15">
        <f t="shared" si="116"/>
        <v>0</v>
      </c>
      <c r="M349" s="14">
        <v>1.9851052317187499</v>
      </c>
      <c r="N349" s="13">
        <v>0.63425975486492159</v>
      </c>
      <c r="O349" s="12">
        <v>1.3508454768538283</v>
      </c>
    </row>
    <row r="350" spans="2:15" x14ac:dyDescent="0.3">
      <c r="B350" s="21">
        <v>43909</v>
      </c>
      <c r="C350" s="20">
        <v>248.41</v>
      </c>
      <c r="D350" s="19">
        <v>23.98</v>
      </c>
      <c r="E350" s="16">
        <v>625.18130000000008</v>
      </c>
      <c r="F350" s="16">
        <v>88</v>
      </c>
      <c r="G350" s="17">
        <v>3420849.3300000005</v>
      </c>
      <c r="H350" s="16">
        <v>141500</v>
      </c>
      <c r="I350" s="18">
        <f t="shared" si="114"/>
        <v>24.175613639575975</v>
      </c>
      <c r="J350" s="17">
        <v>3783483.5345936404</v>
      </c>
      <c r="K350" s="16">
        <f t="shared" si="115"/>
        <v>156500</v>
      </c>
      <c r="L350" s="15">
        <f t="shared" si="116"/>
        <v>15000</v>
      </c>
      <c r="M350" s="14">
        <v>1.9836513761400778</v>
      </c>
      <c r="N350" s="13">
        <v>0.51448150948780724</v>
      </c>
      <c r="O350" s="12">
        <v>1.4691698666522706</v>
      </c>
    </row>
    <row r="351" spans="2:15" x14ac:dyDescent="0.3">
      <c r="B351" s="21">
        <v>43908</v>
      </c>
      <c r="C351" s="20">
        <v>226.4</v>
      </c>
      <c r="D351" s="19">
        <v>21.86</v>
      </c>
      <c r="E351" s="16">
        <v>740.02710000000002</v>
      </c>
      <c r="F351" s="16">
        <v>96</v>
      </c>
      <c r="G351" s="17">
        <v>3077786.3100000005</v>
      </c>
      <c r="H351" s="16">
        <v>141500</v>
      </c>
      <c r="I351" s="18">
        <f t="shared" si="114"/>
        <v>21.751140000000003</v>
      </c>
      <c r="J351" s="17">
        <v>3077786.3100000005</v>
      </c>
      <c r="K351" s="16">
        <f t="shared" si="115"/>
        <v>141500</v>
      </c>
      <c r="L351" s="15">
        <f t="shared" si="116"/>
        <v>0</v>
      </c>
      <c r="M351" s="14">
        <v>1.9971241960589523</v>
      </c>
      <c r="N351" s="13">
        <v>0.60318726611010232</v>
      </c>
      <c r="O351" s="12">
        <v>1.39393692994885</v>
      </c>
    </row>
    <row r="352" spans="2:15" x14ac:dyDescent="0.3">
      <c r="B352" s="21">
        <v>43907</v>
      </c>
      <c r="C352" s="20">
        <v>235.64</v>
      </c>
      <c r="D352" s="19">
        <v>22.77</v>
      </c>
      <c r="E352" s="16">
        <v>883.4556</v>
      </c>
      <c r="F352" s="16">
        <v>117</v>
      </c>
      <c r="G352" s="17">
        <v>2901453.5999999996</v>
      </c>
      <c r="H352" s="16">
        <v>126500</v>
      </c>
      <c r="I352" s="18">
        <f t="shared" si="114"/>
        <v>22.936392094861656</v>
      </c>
      <c r="J352" s="17">
        <v>3245499.4814229244</v>
      </c>
      <c r="K352" s="16">
        <f t="shared" si="115"/>
        <v>141500</v>
      </c>
      <c r="L352" s="15">
        <f t="shared" si="116"/>
        <v>0</v>
      </c>
      <c r="M352" s="14">
        <v>1.9865422123479437</v>
      </c>
      <c r="N352" s="13">
        <v>0.58373810590454478</v>
      </c>
      <c r="O352" s="12">
        <v>1.4028041064433989</v>
      </c>
    </row>
    <row r="353" spans="2:15" x14ac:dyDescent="0.3">
      <c r="B353" s="21">
        <v>43906</v>
      </c>
      <c r="C353" s="20">
        <v>208.39</v>
      </c>
      <c r="D353" s="19">
        <v>19.78</v>
      </c>
      <c r="E353" s="16">
        <v>748.20389999999998</v>
      </c>
      <c r="F353" s="16">
        <v>152</v>
      </c>
      <c r="G353" s="17">
        <v>2507309.2199999997</v>
      </c>
      <c r="H353" s="16">
        <v>126500</v>
      </c>
      <c r="I353" s="18">
        <f t="shared" si="114"/>
        <v>19.820626245059287</v>
      </c>
      <c r="J353" s="17">
        <v>2804618.6136758891</v>
      </c>
      <c r="K353" s="16">
        <f t="shared" si="115"/>
        <v>141500</v>
      </c>
      <c r="L353" s="15">
        <f t="shared" si="116"/>
        <v>15000</v>
      </c>
      <c r="M353" s="14">
        <v>1.9980038008289331</v>
      </c>
      <c r="N353" s="13">
        <v>0.63447437784338978</v>
      </c>
      <c r="O353" s="12">
        <v>1.3635294229855435</v>
      </c>
    </row>
    <row r="354" spans="2:15" x14ac:dyDescent="0.3">
      <c r="B354" s="21">
        <v>43903</v>
      </c>
      <c r="C354" s="20">
        <v>216.15</v>
      </c>
      <c r="D354" s="19">
        <v>20.79</v>
      </c>
      <c r="E354" s="16">
        <v>737.3442</v>
      </c>
      <c r="F354" s="16">
        <v>151</v>
      </c>
      <c r="G354" s="17">
        <v>2313923.5800000005</v>
      </c>
      <c r="H354" s="16">
        <v>111500</v>
      </c>
      <c r="I354" s="18">
        <f t="shared" si="114"/>
        <v>20.752677847533636</v>
      </c>
      <c r="J354" s="17">
        <v>2625213.7477130052</v>
      </c>
      <c r="K354" s="16">
        <f t="shared" si="115"/>
        <v>126500</v>
      </c>
      <c r="L354" s="15">
        <f t="shared" si="116"/>
        <v>0</v>
      </c>
      <c r="M354" s="14">
        <v>1.9805166891760457</v>
      </c>
      <c r="N354" s="13">
        <v>0.69016080750696751</v>
      </c>
      <c r="O354" s="12">
        <v>1.2903558816690783</v>
      </c>
    </row>
    <row r="355" spans="2:15" x14ac:dyDescent="0.3">
      <c r="B355" s="21">
        <v>43902</v>
      </c>
      <c r="C355" s="20">
        <v>197.9</v>
      </c>
      <c r="D355" s="19">
        <v>19.989999999999998</v>
      </c>
      <c r="E355" s="16">
        <v>668.86890000000005</v>
      </c>
      <c r="F355" s="16">
        <v>150</v>
      </c>
      <c r="G355" s="17">
        <v>2157364.1500000004</v>
      </c>
      <c r="H355" s="16">
        <v>111500</v>
      </c>
      <c r="I355" s="18">
        <f t="shared" si="114"/>
        <v>19.348557399103143</v>
      </c>
      <c r="J355" s="17">
        <v>2447592.5109865475</v>
      </c>
      <c r="K355" s="16">
        <f t="shared" si="115"/>
        <v>126500</v>
      </c>
      <c r="L355" s="15">
        <f t="shared" si="116"/>
        <v>15000</v>
      </c>
      <c r="M355" s="14">
        <v>2.0485719487591449</v>
      </c>
      <c r="N355" s="13">
        <v>0.70753172851553892</v>
      </c>
      <c r="O355" s="12">
        <v>1.3410402202436058</v>
      </c>
    </row>
    <row r="356" spans="2:15" x14ac:dyDescent="0.3">
      <c r="B356" s="21">
        <v>43901</v>
      </c>
      <c r="C356" s="20">
        <v>269.47000000000003</v>
      </c>
      <c r="D356" s="19">
        <v>25.89</v>
      </c>
      <c r="E356" s="16">
        <v>731.17939999999999</v>
      </c>
      <c r="F356" s="16">
        <v>135</v>
      </c>
      <c r="G356" s="17">
        <v>2481630.89</v>
      </c>
      <c r="H356" s="16">
        <v>96500</v>
      </c>
      <c r="I356" s="18">
        <f t="shared" si="114"/>
        <v>25.716382279792747</v>
      </c>
      <c r="J356" s="17">
        <v>2867376.6241968912</v>
      </c>
      <c r="K356" s="16">
        <f t="shared" si="115"/>
        <v>111500</v>
      </c>
      <c r="L356" s="15">
        <f t="shared" si="116"/>
        <v>0</v>
      </c>
      <c r="M356" s="14">
        <v>1.9965961644830958</v>
      </c>
      <c r="N356" s="13">
        <v>0.69620194053131268</v>
      </c>
      <c r="O356" s="12">
        <v>1.3003942239517832</v>
      </c>
    </row>
    <row r="357" spans="2:15" x14ac:dyDescent="0.3">
      <c r="B357" s="21">
        <v>43900</v>
      </c>
      <c r="C357" s="20">
        <v>305.31</v>
      </c>
      <c r="D357" s="19">
        <v>29.5</v>
      </c>
      <c r="E357" s="16">
        <v>494.95059999999995</v>
      </c>
      <c r="F357" s="16">
        <v>121</v>
      </c>
      <c r="G357" s="17">
        <v>2820869.17</v>
      </c>
      <c r="H357" s="16">
        <v>96500</v>
      </c>
      <c r="I357" s="18">
        <f t="shared" si="114"/>
        <v>29.23180487046632</v>
      </c>
      <c r="J357" s="17">
        <v>3259346.2430569949</v>
      </c>
      <c r="K357" s="16">
        <f t="shared" si="115"/>
        <v>111500</v>
      </c>
      <c r="L357" s="15">
        <f t="shared" si="116"/>
        <v>15000</v>
      </c>
      <c r="M357" s="14">
        <v>2.0054265464811194</v>
      </c>
      <c r="N357" s="13">
        <v>0.65064565770434368</v>
      </c>
      <c r="O357" s="12">
        <v>1.3547808887767756</v>
      </c>
    </row>
    <row r="358" spans="2:15" x14ac:dyDescent="0.3">
      <c r="B358" s="21">
        <v>43899</v>
      </c>
      <c r="C358" s="20">
        <v>315.62</v>
      </c>
      <c r="D358" s="19">
        <v>30.69</v>
      </c>
      <c r="E358" s="16">
        <v>1416.0170000000001</v>
      </c>
      <c r="F358" s="16">
        <v>212</v>
      </c>
      <c r="G358" s="17">
        <v>2924928.7299999995</v>
      </c>
      <c r="H358" s="16">
        <v>96500</v>
      </c>
      <c r="I358" s="18">
        <f t="shared" si="114"/>
        <v>30.310142279792743</v>
      </c>
      <c r="J358" s="17">
        <v>2924928.7299999995</v>
      </c>
      <c r="K358" s="16">
        <f t="shared" si="115"/>
        <v>96500</v>
      </c>
      <c r="L358" s="15">
        <f t="shared" si="116"/>
        <v>0</v>
      </c>
      <c r="M358" s="14">
        <v>1.995352683345553</v>
      </c>
      <c r="N358" s="13">
        <v>0.62444748525547844</v>
      </c>
      <c r="O358" s="12">
        <v>1.3709051980900746</v>
      </c>
    </row>
    <row r="359" spans="2:15" x14ac:dyDescent="0.3">
      <c r="B359" s="21">
        <v>43896</v>
      </c>
      <c r="C359" s="20">
        <v>374.6</v>
      </c>
      <c r="D359" s="19">
        <v>36.5</v>
      </c>
      <c r="E359" s="16">
        <v>490.46780000000001</v>
      </c>
      <c r="F359" s="16">
        <v>99</v>
      </c>
      <c r="G359" s="17">
        <v>3488927.9899999998</v>
      </c>
      <c r="H359" s="16">
        <v>96500</v>
      </c>
      <c r="I359" s="18">
        <f t="shared" si="114"/>
        <v>36.154694196891192</v>
      </c>
      <c r="J359" s="17">
        <v>3488927.9899999998</v>
      </c>
      <c r="K359" s="16">
        <f t="shared" si="115"/>
        <v>96500</v>
      </c>
      <c r="L359" s="15">
        <f t="shared" si="116"/>
        <v>0</v>
      </c>
      <c r="M359" s="14">
        <v>2.0004061190153717</v>
      </c>
      <c r="N359" s="13">
        <v>0.69800033333448097</v>
      </c>
      <c r="O359" s="12">
        <v>1.3024057856808906</v>
      </c>
    </row>
    <row r="360" spans="2:15" x14ac:dyDescent="0.3">
      <c r="B360" s="21">
        <v>43895</v>
      </c>
      <c r="C360" s="20">
        <v>400.1</v>
      </c>
      <c r="D360" s="19">
        <v>38.590000000000003</v>
      </c>
      <c r="E360" s="16">
        <v>395.1035</v>
      </c>
      <c r="F360" s="16">
        <v>80</v>
      </c>
      <c r="G360" s="17">
        <v>3720472.31</v>
      </c>
      <c r="H360" s="16">
        <v>96500</v>
      </c>
      <c r="I360" s="18">
        <f t="shared" si="114"/>
        <v>38.55411720207254</v>
      </c>
      <c r="J360" s="17">
        <v>3720472.31</v>
      </c>
      <c r="K360" s="16">
        <f t="shared" si="115"/>
        <v>96500</v>
      </c>
      <c r="L360" s="15">
        <f t="shared" si="116"/>
        <v>0</v>
      </c>
      <c r="M360" s="14">
        <v>2.0048463013557547</v>
      </c>
      <c r="N360" s="13">
        <v>0.6760633974453637</v>
      </c>
      <c r="O360" s="12">
        <v>1.3287829039103909</v>
      </c>
    </row>
    <row r="361" spans="2:15" x14ac:dyDescent="0.3">
      <c r="B361" s="21">
        <v>43894</v>
      </c>
      <c r="C361" s="20">
        <v>417.2</v>
      </c>
      <c r="D361" s="19">
        <v>40.18</v>
      </c>
      <c r="E361" s="16">
        <v>330.21969999999999</v>
      </c>
      <c r="F361" s="16">
        <v>53</v>
      </c>
      <c r="G361" s="17">
        <v>3878464.6</v>
      </c>
      <c r="H361" s="16">
        <v>96500</v>
      </c>
      <c r="I361" s="18">
        <f t="shared" si="114"/>
        <v>40.191343005181345</v>
      </c>
      <c r="J361" s="17">
        <v>3878464.6</v>
      </c>
      <c r="K361" s="16">
        <f t="shared" si="115"/>
        <v>96500</v>
      </c>
      <c r="L361" s="15">
        <f t="shared" si="116"/>
        <v>0</v>
      </c>
      <c r="M361" s="14">
        <v>2.000324233976507</v>
      </c>
      <c r="N361" s="13">
        <v>0.66209879290892593</v>
      </c>
      <c r="O361" s="12">
        <v>1.3382254410675811</v>
      </c>
    </row>
    <row r="362" spans="2:15" x14ac:dyDescent="0.3">
      <c r="B362" s="21">
        <v>43893</v>
      </c>
      <c r="C362" s="20">
        <v>430.3</v>
      </c>
      <c r="D362" s="19">
        <v>41.16</v>
      </c>
      <c r="E362" s="16">
        <v>949.39480000000003</v>
      </c>
      <c r="F362" s="16">
        <v>92</v>
      </c>
      <c r="G362" s="17">
        <v>3969657.7800000003</v>
      </c>
      <c r="H362" s="16">
        <v>96500</v>
      </c>
      <c r="I362" s="18">
        <f t="shared" si="114"/>
        <v>41.136350051813473</v>
      </c>
      <c r="J362" s="17">
        <v>3969657.7800000003</v>
      </c>
      <c r="K362" s="16">
        <f t="shared" si="115"/>
        <v>96500</v>
      </c>
      <c r="L362" s="15">
        <f t="shared" si="116"/>
        <v>0</v>
      </c>
      <c r="M362" s="14">
        <v>2.00547618993998</v>
      </c>
      <c r="N362" s="13">
        <v>0.65689646425894177</v>
      </c>
      <c r="O362" s="12">
        <v>1.3485797256810383</v>
      </c>
    </row>
    <row r="363" spans="2:15" x14ac:dyDescent="0.3">
      <c r="B363" s="21">
        <v>43892</v>
      </c>
      <c r="C363" s="20">
        <v>394.54</v>
      </c>
      <c r="D363" s="19">
        <v>37.64</v>
      </c>
      <c r="E363" s="16">
        <v>294.68940000000003</v>
      </c>
      <c r="F363" s="16">
        <v>64</v>
      </c>
      <c r="G363" s="17">
        <v>3633534.8500000006</v>
      </c>
      <c r="H363" s="16">
        <v>96500</v>
      </c>
      <c r="I363" s="18">
        <f t="shared" si="114"/>
        <v>37.653210880829022</v>
      </c>
      <c r="J363" s="17">
        <v>3633534.8500000006</v>
      </c>
      <c r="K363" s="16">
        <f t="shared" si="115"/>
        <v>96500</v>
      </c>
      <c r="L363" s="15">
        <f t="shared" si="116"/>
        <v>0</v>
      </c>
      <c r="M363" s="14">
        <v>2.0049672621139161</v>
      </c>
      <c r="N363" s="13">
        <v>0.68651011287259289</v>
      </c>
      <c r="O363" s="12">
        <v>1.3184571492413233</v>
      </c>
    </row>
    <row r="364" spans="2:15" x14ac:dyDescent="0.3">
      <c r="B364" s="21">
        <v>43889</v>
      </c>
      <c r="C364" s="20">
        <v>378.01</v>
      </c>
      <c r="D364" s="19">
        <v>36.21</v>
      </c>
      <c r="E364" s="16">
        <v>1533.471</v>
      </c>
      <c r="F364" s="16">
        <v>152</v>
      </c>
      <c r="G364" s="17">
        <v>3449177.2399999998</v>
      </c>
      <c r="H364" s="16">
        <v>96500</v>
      </c>
      <c r="I364" s="18">
        <f t="shared" si="114"/>
        <v>35.74276932642487</v>
      </c>
      <c r="J364" s="17">
        <v>3449177.2399999998</v>
      </c>
      <c r="K364" s="16">
        <f t="shared" si="115"/>
        <v>96500</v>
      </c>
      <c r="L364" s="15">
        <f t="shared" si="116"/>
        <v>0</v>
      </c>
      <c r="M364" s="14">
        <v>2.0166473120992765</v>
      </c>
      <c r="N364" s="13">
        <v>0.70763948622135764</v>
      </c>
      <c r="O364" s="12">
        <v>1.3090078258779188</v>
      </c>
    </row>
    <row r="365" spans="2:15" x14ac:dyDescent="0.3">
      <c r="B365" s="21">
        <v>43888</v>
      </c>
      <c r="C365" s="20">
        <v>414.64</v>
      </c>
      <c r="D365" s="19">
        <v>40.200000000000003</v>
      </c>
      <c r="E365" s="16">
        <v>810.10559999999998</v>
      </c>
      <c r="F365" s="16">
        <v>73</v>
      </c>
      <c r="G365" s="17">
        <v>3856719.7299999995</v>
      </c>
      <c r="H365" s="16">
        <v>96500</v>
      </c>
      <c r="I365" s="18">
        <f t="shared" si="114"/>
        <v>39.966007564766834</v>
      </c>
      <c r="J365" s="17">
        <v>3856719.7299999995</v>
      </c>
      <c r="K365" s="16">
        <f t="shared" si="115"/>
        <v>96500</v>
      </c>
      <c r="L365" s="15">
        <f t="shared" si="116"/>
        <v>0</v>
      </c>
      <c r="M365" s="14">
        <v>2.0001740702065485</v>
      </c>
      <c r="N365" s="13">
        <v>0.80606085420679507</v>
      </c>
      <c r="O365" s="12">
        <v>1.1941132159997534</v>
      </c>
    </row>
    <row r="366" spans="2:15" x14ac:dyDescent="0.3">
      <c r="B366" s="21">
        <v>43887</v>
      </c>
      <c r="C366" s="20">
        <v>453.55</v>
      </c>
      <c r="D366" s="19">
        <v>43.72</v>
      </c>
      <c r="E366" s="16">
        <v>383.23240000000004</v>
      </c>
      <c r="F366" s="16">
        <v>73</v>
      </c>
      <c r="G366" s="17">
        <v>4219719.46</v>
      </c>
      <c r="H366" s="16">
        <v>96500</v>
      </c>
      <c r="I366" s="18">
        <f t="shared" si="114"/>
        <v>43.727662797927458</v>
      </c>
      <c r="J366" s="17">
        <v>4219719.46</v>
      </c>
      <c r="K366" s="16">
        <f t="shared" si="115"/>
        <v>96500</v>
      </c>
      <c r="L366" s="15">
        <f t="shared" si="116"/>
        <v>0</v>
      </c>
      <c r="M366" s="14">
        <v>2.0195864134531822</v>
      </c>
      <c r="N366" s="13">
        <v>0.76972133355993289</v>
      </c>
      <c r="O366" s="12">
        <v>1.2498650798932496</v>
      </c>
    </row>
    <row r="367" spans="2:15" x14ac:dyDescent="0.3">
      <c r="B367" s="21">
        <v>43886</v>
      </c>
      <c r="C367" s="20">
        <v>459.33</v>
      </c>
      <c r="D367" s="19">
        <v>44.5</v>
      </c>
      <c r="E367" s="16">
        <v>130.78800000000001</v>
      </c>
      <c r="F367" s="16">
        <v>55</v>
      </c>
      <c r="G367" s="17">
        <v>4286790.6599999992</v>
      </c>
      <c r="H367" s="16">
        <v>96500</v>
      </c>
      <c r="I367" s="18">
        <f t="shared" si="114"/>
        <v>44.422701139896368</v>
      </c>
      <c r="J367" s="17">
        <v>4286790.6599999992</v>
      </c>
      <c r="K367" s="16">
        <f t="shared" si="115"/>
        <v>96500</v>
      </c>
      <c r="L367" s="15">
        <f>K367-K368</f>
        <v>0</v>
      </c>
      <c r="M367" s="14">
        <v>2.0035520652179462</v>
      </c>
      <c r="N367" s="13">
        <v>0.76245577151649402</v>
      </c>
      <c r="O367" s="12">
        <v>1.241096293701452</v>
      </c>
    </row>
    <row r="368" spans="2:15" x14ac:dyDescent="0.3">
      <c r="B368" s="11">
        <v>43885</v>
      </c>
      <c r="C368" s="10">
        <v>486.17</v>
      </c>
      <c r="D368" s="9"/>
      <c r="E368" s="6"/>
      <c r="F368" s="6"/>
      <c r="G368" s="7">
        <v>4503977.8</v>
      </c>
      <c r="H368" s="6">
        <v>96500</v>
      </c>
      <c r="I368" s="8">
        <f t="shared" ref="I368" si="117">G368/H368</f>
        <v>46.673345077720207</v>
      </c>
      <c r="J368" s="7">
        <v>4503977.8</v>
      </c>
      <c r="K368" s="6">
        <f t="shared" ref="K368" si="118">H368+ROUND((J368-G368)/I368,0)</f>
        <v>96500</v>
      </c>
      <c r="L368" s="5"/>
      <c r="M368" s="4">
        <v>1.9984948527055351</v>
      </c>
      <c r="N368" s="3">
        <v>0.7462684318737095</v>
      </c>
      <c r="O368" s="2">
        <v>1.2522264208318257</v>
      </c>
    </row>
  </sheetData>
  <mergeCells count="14">
    <mergeCell ref="N7:N8"/>
    <mergeCell ref="O7:O8"/>
    <mergeCell ref="M6:O6"/>
    <mergeCell ref="G6:I6"/>
    <mergeCell ref="C6:F6"/>
    <mergeCell ref="J6:L6"/>
    <mergeCell ref="D7:F7"/>
    <mergeCell ref="G7:G8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35195-D921-4796-9FB1-F5384267EF6D}">
  <dimension ref="B2:P368"/>
  <sheetViews>
    <sheetView showGridLines="0" zoomScaleNormal="100" workbookViewId="0"/>
  </sheetViews>
  <sheetFormatPr defaultRowHeight="14.4" x14ac:dyDescent="0.3"/>
  <cols>
    <col min="1" max="1" width="2.6640625" style="1" customWidth="1"/>
    <col min="2" max="2" width="13.33203125" style="1" customWidth="1"/>
    <col min="3" max="3" width="13.33203125" style="1" hidden="1" customWidth="1"/>
    <col min="4" max="16" width="13.44140625" style="1" customWidth="1"/>
    <col min="17" max="18" width="8.88671875" style="1" customWidth="1"/>
    <col min="19" max="63" width="8.88671875" style="1"/>
    <col min="64" max="64" width="8.88671875" style="1" customWidth="1"/>
    <col min="65" max="16384" width="8.88671875" style="1"/>
  </cols>
  <sheetData>
    <row r="2" spans="2:16" x14ac:dyDescent="0.3">
      <c r="B2" s="105" t="s">
        <v>45</v>
      </c>
      <c r="C2" s="106"/>
      <c r="D2" s="107"/>
    </row>
    <row r="3" spans="2:16" x14ac:dyDescent="0.3">
      <c r="B3" s="67" t="s">
        <v>38</v>
      </c>
      <c r="C3" s="89"/>
      <c r="D3" s="78">
        <v>44195</v>
      </c>
    </row>
    <row r="4" spans="2:16" x14ac:dyDescent="0.3">
      <c r="B4" s="62" t="s">
        <v>36</v>
      </c>
      <c r="C4" s="90"/>
      <c r="D4" s="77">
        <f>MAX(B:B)</f>
        <v>44405</v>
      </c>
    </row>
    <row r="5" spans="2:16" ht="9" customHeight="1" x14ac:dyDescent="0.3"/>
    <row r="6" spans="2:16" x14ac:dyDescent="0.3">
      <c r="B6" s="28"/>
      <c r="C6" s="91" t="s">
        <v>44</v>
      </c>
      <c r="D6" s="99" t="s">
        <v>16</v>
      </c>
      <c r="E6" s="95"/>
      <c r="F6" s="95"/>
      <c r="G6" s="95"/>
      <c r="H6" s="99" t="s">
        <v>15</v>
      </c>
      <c r="I6" s="95"/>
      <c r="J6" s="100"/>
      <c r="K6" s="99" t="s">
        <v>14</v>
      </c>
      <c r="L6" s="101"/>
      <c r="M6" s="102"/>
      <c r="N6" s="99" t="s">
        <v>13</v>
      </c>
      <c r="O6" s="95"/>
      <c r="P6" s="100"/>
    </row>
    <row r="7" spans="2:16" ht="13.2" customHeight="1" x14ac:dyDescent="0.3">
      <c r="B7" s="27" t="s">
        <v>12</v>
      </c>
      <c r="C7" s="92">
        <f>MATCH(D3,B9:B368,-1)</f>
        <v>145</v>
      </c>
      <c r="D7" s="26" t="s">
        <v>48</v>
      </c>
      <c r="E7" s="101" t="s">
        <v>47</v>
      </c>
      <c r="F7" s="101"/>
      <c r="G7" s="101"/>
      <c r="H7" s="99" t="s">
        <v>11</v>
      </c>
      <c r="I7" s="95" t="s">
        <v>8</v>
      </c>
      <c r="J7" s="100" t="s">
        <v>10</v>
      </c>
      <c r="K7" s="99" t="s">
        <v>9</v>
      </c>
      <c r="L7" s="95" t="s">
        <v>8</v>
      </c>
      <c r="M7" s="97" t="s">
        <v>7</v>
      </c>
      <c r="N7" s="99" t="s">
        <v>6</v>
      </c>
      <c r="O7" s="95" t="s">
        <v>5</v>
      </c>
      <c r="P7" s="97" t="s">
        <v>4</v>
      </c>
    </row>
    <row r="8" spans="2:16" ht="15" thickBot="1" x14ac:dyDescent="0.35">
      <c r="B8" s="25"/>
      <c r="C8" s="93">
        <f>MATCH(D4,B9:B368,-1)</f>
        <v>2</v>
      </c>
      <c r="D8" s="88" t="s">
        <v>3</v>
      </c>
      <c r="E8" s="87" t="s">
        <v>2</v>
      </c>
      <c r="F8" s="87" t="s">
        <v>1</v>
      </c>
      <c r="G8" s="87" t="s">
        <v>0</v>
      </c>
      <c r="H8" s="103"/>
      <c r="I8" s="96"/>
      <c r="J8" s="104"/>
      <c r="K8" s="103"/>
      <c r="L8" s="96"/>
      <c r="M8" s="98"/>
      <c r="N8" s="103"/>
      <c r="O8" s="96"/>
      <c r="P8" s="98"/>
    </row>
    <row r="9" spans="2:16" x14ac:dyDescent="0.3">
      <c r="B9" s="21"/>
      <c r="C9" s="21"/>
      <c r="D9" s="20"/>
      <c r="E9" s="22"/>
      <c r="F9" s="16"/>
      <c r="G9" s="16"/>
      <c r="H9" s="17"/>
      <c r="I9" s="16"/>
      <c r="J9" s="18"/>
      <c r="K9" s="17"/>
      <c r="L9" s="16"/>
      <c r="M9" s="15"/>
      <c r="N9" s="14"/>
      <c r="O9" s="13"/>
      <c r="P9" s="12"/>
    </row>
    <row r="10" spans="2:16" x14ac:dyDescent="0.3">
      <c r="B10" s="21">
        <f>BETAW20L!B10</f>
        <v>44405</v>
      </c>
      <c r="C10" s="66">
        <f t="shared" ref="C10:C61" si="0">IF(AND($B10&gt;=$D$3,OR($B10&lt;=$D$4,$B11&lt;$D$4)),1,0)</f>
        <v>1</v>
      </c>
      <c r="D10" s="20">
        <f>IF($C10,BETAW20L!C10,"")</f>
        <v>537.23</v>
      </c>
      <c r="E10" s="22">
        <f>IF($C10,BETAW20L!D10,"")</f>
        <v>49.44</v>
      </c>
      <c r="F10" s="16">
        <f>IF($C10,BETAW20L!E10,"")</f>
        <v>63.290699999999994</v>
      </c>
      <c r="G10" s="16">
        <f>IF($C10,BETAW20L!F10,"")</f>
        <v>9</v>
      </c>
      <c r="H10" s="17">
        <f>IF($C10,BETAW20L!G10,"")</f>
        <v>9712715.6199999973</v>
      </c>
      <c r="I10" s="16">
        <f>IF($C10,BETAW20L!H10,"")</f>
        <v>196500</v>
      </c>
      <c r="J10" s="18">
        <f>IF($C10,BETAW20L!I10,"")</f>
        <v>49.4285782188295</v>
      </c>
      <c r="K10" s="17">
        <f>IF($C10,BETAW20L!J10,"")</f>
        <v>9712715.6199999973</v>
      </c>
      <c r="L10" s="16">
        <f>IF($C10,BETAW20L!K10,"")</f>
        <v>196500</v>
      </c>
      <c r="M10" s="15">
        <f>IF($C10,BETAW20L!L10,"")</f>
        <v>0</v>
      </c>
      <c r="N10" s="14">
        <f>IF($C10,BETAW20L!M10,"")</f>
        <v>1.9967383972475461</v>
      </c>
      <c r="O10" s="13">
        <f>IF($C10,BETAW20L!N10,"")</f>
        <v>0.66648221499148574</v>
      </c>
      <c r="P10" s="12">
        <f>IF($C10,BETAW20L!O10,"")</f>
        <v>1.3302561822560603</v>
      </c>
    </row>
    <row r="11" spans="2:16" x14ac:dyDescent="0.3">
      <c r="B11" s="21">
        <f>BETAW20L!B11</f>
        <v>44404</v>
      </c>
      <c r="C11" s="66">
        <f t="shared" si="0"/>
        <v>1</v>
      </c>
      <c r="D11" s="20">
        <f>IF($C11,BETAW20L!C11,"")</f>
        <v>527.20000000000005</v>
      </c>
      <c r="E11" s="22">
        <f>IF($C11,BETAW20L!D11,"")</f>
        <v>48.45</v>
      </c>
      <c r="F11" s="16">
        <f>IF($C11,BETAW20L!E11,"")</f>
        <v>75.425269999999998</v>
      </c>
      <c r="G11" s="16">
        <f>IF($C11,BETAW20L!F11,"")</f>
        <v>14</v>
      </c>
      <c r="H11" s="17">
        <f>IF($C11,BETAW20L!G11,"")</f>
        <v>9566492.870000001</v>
      </c>
      <c r="I11" s="16">
        <f>IF($C11,BETAW20L!H11,"")</f>
        <v>196500</v>
      </c>
      <c r="J11" s="18">
        <f>IF($C11,BETAW20L!I11,"")</f>
        <v>48.684442086514004</v>
      </c>
      <c r="K11" s="17">
        <f>IF($C11,BETAW20L!J11,"")</f>
        <v>9566492.870000001</v>
      </c>
      <c r="L11" s="16">
        <f>IF($C11,BETAW20L!K11,"")</f>
        <v>196500</v>
      </c>
      <c r="M11" s="15">
        <f>IF($C11,BETAW20L!L11,"")</f>
        <v>0</v>
      </c>
      <c r="N11" s="14">
        <f>IF($C11,BETAW20L!M11,"")</f>
        <v>1.9933222455848649</v>
      </c>
      <c r="O11" s="13">
        <f>IF($C11,BETAW20L!N11,"")</f>
        <v>0.67029821034090198</v>
      </c>
      <c r="P11" s="12">
        <f>IF($C11,BETAW20L!O11,"")</f>
        <v>1.3230240352439628</v>
      </c>
    </row>
    <row r="12" spans="2:16" x14ac:dyDescent="0.3">
      <c r="B12" s="21">
        <f>BETAW20L!B12</f>
        <v>44403</v>
      </c>
      <c r="C12" s="66">
        <f t="shared" si="0"/>
        <v>1</v>
      </c>
      <c r="D12" s="20">
        <f>IF($C12,BETAW20L!C12,"")</f>
        <v>534.87</v>
      </c>
      <c r="E12" s="22">
        <f>IF($C12,BETAW20L!D12,"")</f>
        <v>49.37</v>
      </c>
      <c r="F12" s="16">
        <f>IF($C12,BETAW20L!E12,"")</f>
        <v>49.643889999999999</v>
      </c>
      <c r="G12" s="16">
        <f>IF($C12,BETAW20L!F12,"")</f>
        <v>12</v>
      </c>
      <c r="H12" s="17">
        <f>IF($C12,BETAW20L!G12,"")</f>
        <v>9695310.1999999993</v>
      </c>
      <c r="I12" s="16">
        <f>IF($C12,BETAW20L!H12,"")</f>
        <v>196500</v>
      </c>
      <c r="J12" s="18">
        <f>IF($C12,BETAW20L!I12,"")</f>
        <v>49.340001017811701</v>
      </c>
      <c r="K12" s="17">
        <f>IF($C12,BETAW20L!J12,"")</f>
        <v>9695310.1999999993</v>
      </c>
      <c r="L12" s="16">
        <f>IF($C12,BETAW20L!K12,"")</f>
        <v>196500</v>
      </c>
      <c r="M12" s="15">
        <f>IF($C12,BETAW20L!L12,"")</f>
        <v>0</v>
      </c>
      <c r="N12" s="14">
        <f>IF($C12,BETAW20L!M12,"")</f>
        <v>2.0027812921344177</v>
      </c>
      <c r="O12" s="13">
        <f>IF($C12,BETAW20L!N12,"")</f>
        <v>0.66615979857972984</v>
      </c>
      <c r="P12" s="12">
        <f>IF($C12,BETAW20L!O12,"")</f>
        <v>1.3366214935546881</v>
      </c>
    </row>
    <row r="13" spans="2:16" x14ac:dyDescent="0.3">
      <c r="B13" s="21">
        <f>BETAW20L!B13</f>
        <v>44400</v>
      </c>
      <c r="C13" s="66">
        <f t="shared" si="0"/>
        <v>1</v>
      </c>
      <c r="D13" s="20">
        <f>IF($C13,BETAW20L!C13,"")</f>
        <v>535.72</v>
      </c>
      <c r="E13" s="22">
        <f>IF($C13,BETAW20L!D13,"")</f>
        <v>49.5</v>
      </c>
      <c r="F13" s="16">
        <f>IF($C13,BETAW20L!E13,"")</f>
        <v>28.72128</v>
      </c>
      <c r="G13" s="16">
        <f>IF($C13,BETAW20L!F13,"")</f>
        <v>5</v>
      </c>
      <c r="H13" s="17">
        <f>IF($C13,BETAW20L!G13,"")</f>
        <v>9726386.9000000004</v>
      </c>
      <c r="I13" s="16">
        <f>IF($C13,BETAW20L!H13,"")</f>
        <v>196500</v>
      </c>
      <c r="J13" s="18">
        <f>IF($C13,BETAW20L!I13,"")</f>
        <v>49.498152162849877</v>
      </c>
      <c r="K13" s="17">
        <f>IF($C13,BETAW20L!J13,"")</f>
        <v>9726386.9000000004</v>
      </c>
      <c r="L13" s="16">
        <f>IF($C13,BETAW20L!K13,"")</f>
        <v>196500</v>
      </c>
      <c r="M13" s="15">
        <f>IF($C13,BETAW20L!L13,"")</f>
        <v>0</v>
      </c>
      <c r="N13" s="14">
        <f>IF($C13,BETAW20L!M13,"")</f>
        <v>1.9993291033898721</v>
      </c>
      <c r="O13" s="13">
        <f>IF($C13,BETAW20L!N13,"")</f>
        <v>0.6645765243000975</v>
      </c>
      <c r="P13" s="12">
        <f>IF($C13,BETAW20L!O13,"")</f>
        <v>1.3347525790897747</v>
      </c>
    </row>
    <row r="14" spans="2:16" x14ac:dyDescent="0.3">
      <c r="B14" s="21">
        <f>BETAW20L!B14</f>
        <v>44399</v>
      </c>
      <c r="C14" s="66">
        <f t="shared" si="0"/>
        <v>1</v>
      </c>
      <c r="D14" s="20">
        <f>IF($C14,BETAW20L!C14,"")</f>
        <v>529.76</v>
      </c>
      <c r="E14" s="22">
        <f>IF($C14,BETAW20L!D14,"")</f>
        <v>49.1</v>
      </c>
      <c r="F14" s="16">
        <f>IF($C14,BETAW20L!E14,"")</f>
        <v>66.295570000000012</v>
      </c>
      <c r="G14" s="16">
        <f>IF($C14,BETAW20L!F14,"")</f>
        <v>15</v>
      </c>
      <c r="H14" s="17">
        <f>IF($C14,BETAW20L!G14,"")</f>
        <v>9632870.3300000001</v>
      </c>
      <c r="I14" s="16">
        <f>IF($C14,BETAW20L!H14,"")</f>
        <v>196500</v>
      </c>
      <c r="J14" s="18">
        <f>IF($C14,BETAW20L!I14,"")</f>
        <v>49.022240865139949</v>
      </c>
      <c r="K14" s="17">
        <f>IF($C14,BETAW20L!J14,"")</f>
        <v>9632870.3300000001</v>
      </c>
      <c r="L14" s="16">
        <f>IF($C14,BETAW20L!K14,"")</f>
        <v>196500</v>
      </c>
      <c r="M14" s="15">
        <f>IF($C14,BETAW20L!L14,"")</f>
        <v>0</v>
      </c>
      <c r="N14" s="14">
        <f>IF($C14,BETAW20L!M14,"")</f>
        <v>1.9997145959713132</v>
      </c>
      <c r="O14" s="13">
        <f>IF($C14,BETAW20L!N14,"")</f>
        <v>0.66725609084369353</v>
      </c>
      <c r="P14" s="12">
        <f>IF($C14,BETAW20L!O14,"")</f>
        <v>1.3324585051276197</v>
      </c>
    </row>
    <row r="15" spans="2:16" x14ac:dyDescent="0.3">
      <c r="B15" s="21">
        <f>BETAW20L!B15</f>
        <v>44398</v>
      </c>
      <c r="C15" s="66">
        <f t="shared" si="0"/>
        <v>1</v>
      </c>
      <c r="D15" s="20">
        <f>IF($C15,BETAW20L!C15,"")</f>
        <v>535.54999999999995</v>
      </c>
      <c r="E15" s="22">
        <f>IF($C15,BETAW20L!D15,"")</f>
        <v>49.68</v>
      </c>
      <c r="F15" s="16">
        <f>IF($C15,BETAW20L!E15,"")</f>
        <v>432.56279999999998</v>
      </c>
      <c r="G15" s="16">
        <f>IF($C15,BETAW20L!F15,"")</f>
        <v>45</v>
      </c>
      <c r="H15" s="17">
        <f>IF($C15,BETAW20L!G15,"")</f>
        <v>9750330.8600000013</v>
      </c>
      <c r="I15" s="16">
        <f>IF($C15,BETAW20L!H15,"")</f>
        <v>196500</v>
      </c>
      <c r="J15" s="18">
        <f>IF($C15,BETAW20L!I15,"")</f>
        <v>49.620004376590337</v>
      </c>
      <c r="K15" s="17">
        <f>IF($C15,BETAW20L!J15,"")</f>
        <v>9750330.8600000013</v>
      </c>
      <c r="L15" s="16">
        <f>IF($C15,BETAW20L!K15,"")</f>
        <v>196500</v>
      </c>
      <c r="M15" s="15">
        <f>IF($C15,BETAW20L!L15,"")</f>
        <v>0</v>
      </c>
      <c r="N15" s="14">
        <f>IF($C15,BETAW20L!M15,"")</f>
        <v>2.0012041540096002</v>
      </c>
      <c r="O15" s="13">
        <f>IF($C15,BETAW20L!N15,"")</f>
        <v>0.66276547050424905</v>
      </c>
      <c r="P15" s="12">
        <f>IF($C15,BETAW20L!O15,"")</f>
        <v>1.3384386835053512</v>
      </c>
    </row>
    <row r="16" spans="2:16" x14ac:dyDescent="0.3">
      <c r="B16" s="21">
        <f>BETAW20L!B16</f>
        <v>44397</v>
      </c>
      <c r="C16" s="66">
        <f t="shared" si="0"/>
        <v>1</v>
      </c>
      <c r="D16" s="20">
        <f>IF($C16,BETAW20L!C16,"")</f>
        <v>525.76</v>
      </c>
      <c r="E16" s="22">
        <f>IF($C16,BETAW20L!D16,"")</f>
        <v>48.23</v>
      </c>
      <c r="F16" s="16">
        <f>IF($C16,BETAW20L!E16,"")</f>
        <v>164.31779999999998</v>
      </c>
      <c r="G16" s="16">
        <f>IF($C16,BETAW20L!F16,"")</f>
        <v>31</v>
      </c>
      <c r="H16" s="17">
        <f>IF($C16,BETAW20L!G16,"")</f>
        <v>9481873.3800000008</v>
      </c>
      <c r="I16" s="16">
        <f>IF($C16,BETAW20L!H16,"")</f>
        <v>196500</v>
      </c>
      <c r="J16" s="18">
        <f>IF($C16,BETAW20L!I16,"")</f>
        <v>48.253808549618327</v>
      </c>
      <c r="K16" s="17">
        <f>IF($C16,BETAW20L!J16,"")</f>
        <v>9481873.3800000008</v>
      </c>
      <c r="L16" s="16">
        <f>IF($C16,BETAW20L!K16,"")</f>
        <v>196500</v>
      </c>
      <c r="M16" s="15">
        <f>IF($C16,BETAW20L!L16,"")</f>
        <v>0</v>
      </c>
      <c r="N16" s="14">
        <f>IF($C16,BETAW20L!M16,"")</f>
        <v>1.9993943770634912</v>
      </c>
      <c r="O16" s="13">
        <f>IF($C16,BETAW20L!N16,"")</f>
        <v>0.67524676436883613</v>
      </c>
      <c r="P16" s="12">
        <f>IF($C16,BETAW20L!O16,"")</f>
        <v>1.324147612694655</v>
      </c>
    </row>
    <row r="17" spans="2:16" x14ac:dyDescent="0.3">
      <c r="B17" s="21">
        <f>BETAW20L!B17</f>
        <v>44396</v>
      </c>
      <c r="C17" s="66">
        <f t="shared" si="0"/>
        <v>1</v>
      </c>
      <c r="D17" s="20">
        <f>IF($C17,BETAW20L!C17,"")</f>
        <v>518.51</v>
      </c>
      <c r="E17" s="22">
        <f>IF($C17,BETAW20L!D17,"")</f>
        <v>47.75</v>
      </c>
      <c r="F17" s="16">
        <f>IF($C17,BETAW20L!E17,"")</f>
        <v>481.64699999999999</v>
      </c>
      <c r="G17" s="16">
        <f>IF($C17,BETAW20L!F17,"")</f>
        <v>101</v>
      </c>
      <c r="H17" s="17">
        <f>IF($C17,BETAW20L!G17,"")</f>
        <v>9370346.1799999997</v>
      </c>
      <c r="I17" s="16">
        <f>IF($C17,BETAW20L!H17,"")</f>
        <v>196500</v>
      </c>
      <c r="J17" s="18">
        <f>IF($C17,BETAW20L!I17,"")</f>
        <v>47.686240101781166</v>
      </c>
      <c r="K17" s="17">
        <f>IF($C17,BETAW20L!J17,"")</f>
        <v>9370346.1799999997</v>
      </c>
      <c r="L17" s="16">
        <f>IF($C17,BETAW20L!K17,"")</f>
        <v>196500</v>
      </c>
      <c r="M17" s="15">
        <f>IF($C17,BETAW20L!L17,"")</f>
        <v>0</v>
      </c>
      <c r="N17" s="14">
        <f>IF($C17,BETAW20L!M17,"")</f>
        <v>1.9971484948915732</v>
      </c>
      <c r="O17" s="13">
        <f>IF($C17,BETAW20L!N17,"")</f>
        <v>0.67854406313940474</v>
      </c>
      <c r="P17" s="12">
        <f>IF($C17,BETAW20L!O17,"")</f>
        <v>1.3186044317521683</v>
      </c>
    </row>
    <row r="18" spans="2:16" x14ac:dyDescent="0.3">
      <c r="B18" s="21">
        <f>BETAW20L!B18</f>
        <v>44393</v>
      </c>
      <c r="C18" s="66">
        <f t="shared" si="0"/>
        <v>1</v>
      </c>
      <c r="D18" s="20">
        <f>IF($C18,BETAW20L!C18,"")</f>
        <v>543.66999999999996</v>
      </c>
      <c r="E18" s="22">
        <f>IF($C18,BETAW20L!D18,"")</f>
        <v>50.44</v>
      </c>
      <c r="F18" s="16">
        <f>IF($C18,BETAW20L!E18,"")</f>
        <v>116.2338</v>
      </c>
      <c r="G18" s="16">
        <f>IF($C18,BETAW20L!F18,"")</f>
        <v>9</v>
      </c>
      <c r="H18" s="17">
        <f>IF($C18,BETAW20L!G18,"")</f>
        <v>9822217.9700000007</v>
      </c>
      <c r="I18" s="16">
        <f>IF($C18,BETAW20L!H18,"")</f>
        <v>196500</v>
      </c>
      <c r="J18" s="18">
        <f>IF($C18,BETAW20L!I18,"")</f>
        <v>49.985842086513998</v>
      </c>
      <c r="K18" s="17">
        <f>IF($C18,BETAW20L!J18,"")</f>
        <v>9822217.9700000007</v>
      </c>
      <c r="L18" s="16">
        <f>IF($C18,BETAW20L!K18,"")</f>
        <v>196500</v>
      </c>
      <c r="M18" s="15">
        <f>IF($C18,BETAW20L!L18,"")</f>
        <v>0</v>
      </c>
      <c r="N18" s="14">
        <f>IF($C18,BETAW20L!M18,"")</f>
        <v>1.9954740762080643</v>
      </c>
      <c r="O18" s="13">
        <f>IF($C18,BETAW20L!N18,"")</f>
        <v>0.66265494716973783</v>
      </c>
      <c r="P18" s="12">
        <f>IF($C18,BETAW20L!O18,"")</f>
        <v>1.3328191290383264</v>
      </c>
    </row>
    <row r="19" spans="2:16" x14ac:dyDescent="0.3">
      <c r="B19" s="21">
        <f>BETAW20L!B19</f>
        <v>44392</v>
      </c>
      <c r="C19" s="66">
        <f t="shared" si="0"/>
        <v>1</v>
      </c>
      <c r="D19" s="20">
        <f>IF($C19,BETAW20L!C19,"")</f>
        <v>544.82000000000005</v>
      </c>
      <c r="E19" s="22">
        <f>IF($C19,BETAW20L!D19,"")</f>
        <v>50.56</v>
      </c>
      <c r="F19" s="16">
        <f>IF($C19,BETAW20L!E19,"")</f>
        <v>1.5167999999999999</v>
      </c>
      <c r="G19" s="16">
        <f>IF($C19,BETAW20L!F19,"")</f>
        <v>1</v>
      </c>
      <c r="H19" s="17">
        <f>IF($C19,BETAW20L!G19,"")</f>
        <v>10350630.59</v>
      </c>
      <c r="I19" s="16">
        <f>IF($C19,BETAW20L!H19,"")</f>
        <v>206500</v>
      </c>
      <c r="J19" s="18">
        <f>IF($C19,BETAW20L!I19,"")</f>
        <v>50.124119079903146</v>
      </c>
      <c r="K19" s="17">
        <f>IF($C19,BETAW20L!J19,"")</f>
        <v>9849389.3992009684</v>
      </c>
      <c r="L19" s="16">
        <f>IF($C19,BETAW20L!K19,"")</f>
        <v>196500</v>
      </c>
      <c r="M19" s="15">
        <f>IF($C19,BETAW20L!L19,"")</f>
        <v>0</v>
      </c>
      <c r="N19" s="14">
        <f>IF($C19,BETAW20L!M19,"")</f>
        <v>2.0027470608076738</v>
      </c>
      <c r="O19" s="13">
        <f>IF($C19,BETAW20L!N19,"")</f>
        <v>0.66153701573912682</v>
      </c>
      <c r="P19" s="12">
        <f>IF($C19,BETAW20L!O19,"")</f>
        <v>1.3412100450685469</v>
      </c>
    </row>
    <row r="20" spans="2:16" x14ac:dyDescent="0.3">
      <c r="B20" s="21">
        <f>BETAW20L!B20</f>
        <v>44391</v>
      </c>
      <c r="C20" s="66">
        <f t="shared" si="0"/>
        <v>1</v>
      </c>
      <c r="D20" s="20">
        <f>IF($C20,BETAW20L!C20,"")</f>
        <v>548.73</v>
      </c>
      <c r="E20" s="22">
        <f>IF($C20,BETAW20L!D20,"")</f>
        <v>50.3</v>
      </c>
      <c r="F20" s="16">
        <f>IF($C20,BETAW20L!E20,"")</f>
        <v>127.9452</v>
      </c>
      <c r="G20" s="16">
        <f>IF($C20,BETAW20L!F20,"")</f>
        <v>11</v>
      </c>
      <c r="H20" s="17">
        <f>IF($C20,BETAW20L!G20,"")</f>
        <v>10396251.709999999</v>
      </c>
      <c r="I20" s="16">
        <f>IF($C20,BETAW20L!H20,"")</f>
        <v>206500</v>
      </c>
      <c r="J20" s="18">
        <f>IF($C20,BETAW20L!I20,"")</f>
        <v>50.345044600484258</v>
      </c>
      <c r="K20" s="17">
        <f>IF($C20,BETAW20L!J20,"")</f>
        <v>9892801.2639951557</v>
      </c>
      <c r="L20" s="16">
        <f>IF($C20,BETAW20L!K20,"")</f>
        <v>196500</v>
      </c>
      <c r="M20" s="15">
        <f>IF($C20,BETAW20L!L20,"")</f>
        <v>-10000</v>
      </c>
      <c r="N20" s="14">
        <f>IF($C20,BETAW20L!M20,"")</f>
        <v>1.9981204284313296</v>
      </c>
      <c r="O20" s="13">
        <f>IF($C20,BETAW20L!N20,"")</f>
        <v>0.66100673868780169</v>
      </c>
      <c r="P20" s="12">
        <f>IF($C20,BETAW20L!O20,"")</f>
        <v>1.3371136897435281</v>
      </c>
    </row>
    <row r="21" spans="2:16" x14ac:dyDescent="0.3">
      <c r="B21" s="21">
        <f>BETAW20L!B21</f>
        <v>44390</v>
      </c>
      <c r="C21" s="66">
        <f t="shared" si="0"/>
        <v>1</v>
      </c>
      <c r="D21" s="20">
        <f>IF($C21,BETAW20L!C21,"")</f>
        <v>546.65</v>
      </c>
      <c r="E21" s="22">
        <f>IF($C21,BETAW20L!D21,"")</f>
        <v>50.2</v>
      </c>
      <c r="F21" s="16">
        <f>IF($C21,BETAW20L!E21,"")</f>
        <v>85.407130000000009</v>
      </c>
      <c r="G21" s="16">
        <f>IF($C21,BETAW20L!F21,"")</f>
        <v>19</v>
      </c>
      <c r="H21" s="17">
        <f>IF($C21,BETAW20L!G21,"")</f>
        <v>10353092.550000001</v>
      </c>
      <c r="I21" s="16">
        <f>IF($C21,BETAW20L!H21,"")</f>
        <v>206500</v>
      </c>
      <c r="J21" s="18">
        <f>IF($C21,BETAW20L!I21,"")</f>
        <v>50.136041404358359</v>
      </c>
      <c r="K21" s="17">
        <f>IF($C21,BETAW20L!J21,"")</f>
        <v>10353092.550000001</v>
      </c>
      <c r="L21" s="16">
        <f>IF($C21,BETAW20L!K21,"")</f>
        <v>206500</v>
      </c>
      <c r="M21" s="15">
        <f>IF($C21,BETAW20L!L21,"")</f>
        <v>0</v>
      </c>
      <c r="N21" s="14">
        <f>IF($C21,BETAW20L!M21,"")</f>
        <v>2.0046363711874671</v>
      </c>
      <c r="O21" s="13">
        <f>IF($C21,BETAW20L!N21,"")</f>
        <v>0.63042669120155792</v>
      </c>
      <c r="P21" s="12">
        <f>IF($C21,BETAW20L!O21,"")</f>
        <v>1.3742096799859091</v>
      </c>
    </row>
    <row r="22" spans="2:16" x14ac:dyDescent="0.3">
      <c r="B22" s="21">
        <f>BETAW20L!B22</f>
        <v>44389</v>
      </c>
      <c r="C22" s="66">
        <f t="shared" si="0"/>
        <v>1</v>
      </c>
      <c r="D22" s="20">
        <f>IF($C22,BETAW20L!C22,"")</f>
        <v>542.42999999999995</v>
      </c>
      <c r="E22" s="22">
        <f>IF($C22,BETAW20L!D22,"")</f>
        <v>49.76</v>
      </c>
      <c r="F22" s="16">
        <f>IF($C22,BETAW20L!E22,"")</f>
        <v>81.640259999999998</v>
      </c>
      <c r="G22" s="16">
        <f>IF($C22,BETAW20L!F22,"")</f>
        <v>16</v>
      </c>
      <c r="H22" s="17">
        <f>IF($C22,BETAW20L!G22,"")</f>
        <v>10272119.51</v>
      </c>
      <c r="I22" s="16">
        <f>IF($C22,BETAW20L!H22,"")</f>
        <v>206500</v>
      </c>
      <c r="J22" s="18">
        <f>IF($C22,BETAW20L!I22,"")</f>
        <v>49.743920145278452</v>
      </c>
      <c r="K22" s="17">
        <f>IF($C22,BETAW20L!J22,"")</f>
        <v>10272119.51</v>
      </c>
      <c r="L22" s="16">
        <f>IF($C22,BETAW20L!K22,"")</f>
        <v>206500</v>
      </c>
      <c r="M22" s="15">
        <f>IF($C22,BETAW20L!L22,"")</f>
        <v>0</v>
      </c>
      <c r="N22" s="14">
        <f>IF($C22,BETAW20L!M22,"")</f>
        <v>1.9950477386920511</v>
      </c>
      <c r="O22" s="13">
        <f>IF($C22,BETAW20L!N22,"")</f>
        <v>0.63292962992405843</v>
      </c>
      <c r="P22" s="12">
        <f>IF($C22,BETAW20L!O22,"")</f>
        <v>1.3621181087679928</v>
      </c>
    </row>
    <row r="23" spans="2:16" x14ac:dyDescent="0.3">
      <c r="B23" s="21">
        <f>BETAW20L!B23</f>
        <v>44386</v>
      </c>
      <c r="C23" s="66">
        <f t="shared" si="0"/>
        <v>1</v>
      </c>
      <c r="D23" s="20">
        <f>IF($C23,BETAW20L!C23,"")</f>
        <v>540.66</v>
      </c>
      <c r="E23" s="22">
        <f>IF($C23,BETAW20L!D23,"")</f>
        <v>49.5</v>
      </c>
      <c r="F23" s="16">
        <f>IF($C23,BETAW20L!E23,"")</f>
        <v>558.70090000000005</v>
      </c>
      <c r="G23" s="16">
        <f>IF($C23,BETAW20L!F23,"")</f>
        <v>24</v>
      </c>
      <c r="H23" s="17">
        <f>IF($C23,BETAW20L!G23,"")</f>
        <v>10207796.66</v>
      </c>
      <c r="I23" s="16">
        <f>IF($C23,BETAW20L!H23,"")</f>
        <v>206500</v>
      </c>
      <c r="J23" s="18">
        <f>IF($C23,BETAW20L!I23,"")</f>
        <v>49.432429346246977</v>
      </c>
      <c r="K23" s="17">
        <f>IF($C23,BETAW20L!J23,"")</f>
        <v>10207796.66</v>
      </c>
      <c r="L23" s="16">
        <f>IF($C23,BETAW20L!K23,"")</f>
        <v>206500</v>
      </c>
      <c r="M23" s="15">
        <f>IF($C23,BETAW20L!L23,"")</f>
        <v>0</v>
      </c>
      <c r="N23" s="14">
        <f>IF($C23,BETAW20L!M23,"")</f>
        <v>2.0010689770146732</v>
      </c>
      <c r="O23" s="13">
        <f>IF($C23,BETAW20L!N23,"")</f>
        <v>0.63590463605492697</v>
      </c>
      <c r="P23" s="12">
        <f>IF($C23,BETAW20L!O23,"")</f>
        <v>1.3651643409597463</v>
      </c>
    </row>
    <row r="24" spans="2:16" x14ac:dyDescent="0.3">
      <c r="B24" s="21">
        <f>BETAW20L!B24</f>
        <v>44385</v>
      </c>
      <c r="C24" s="66">
        <f t="shared" si="0"/>
        <v>1</v>
      </c>
      <c r="D24" s="20">
        <f>IF($C24,BETAW20L!C24,"")</f>
        <v>532.47</v>
      </c>
      <c r="E24" s="22">
        <f>IF($C24,BETAW20L!D24,"")</f>
        <v>49.3</v>
      </c>
      <c r="F24" s="16">
        <f>IF($C24,BETAW20L!E24,"")</f>
        <v>366.31079999999997</v>
      </c>
      <c r="G24" s="16">
        <f>IF($C24,BETAW20L!F24,"")</f>
        <v>53</v>
      </c>
      <c r="H24" s="17">
        <f>IF($C24,BETAW20L!G24,"")</f>
        <v>10078377.650000002</v>
      </c>
      <c r="I24" s="16">
        <f>IF($C24,BETAW20L!H24,"")</f>
        <v>206500</v>
      </c>
      <c r="J24" s="18">
        <f>IF($C24,BETAW20L!I24,"")</f>
        <v>48.805702905569021</v>
      </c>
      <c r="K24" s="17">
        <f>IF($C24,BETAW20L!J24,"")</f>
        <v>10078377.650000002</v>
      </c>
      <c r="L24" s="16">
        <f>IF($C24,BETAW20L!K24,"")</f>
        <v>206500</v>
      </c>
      <c r="M24" s="15">
        <f>IF($C24,BETAW20L!L24,"")</f>
        <v>0</v>
      </c>
      <c r="N24" s="14">
        <f>IF($C24,BETAW20L!M24,"")</f>
        <v>2.0006278669265773</v>
      </c>
      <c r="O24" s="13">
        <f>IF($C24,BETAW20L!N24,"")</f>
        <v>0.63916667976814678</v>
      </c>
      <c r="P24" s="12">
        <f>IF($C24,BETAW20L!O24,"")</f>
        <v>1.3614611871584308</v>
      </c>
    </row>
    <row r="25" spans="2:16" x14ac:dyDescent="0.3">
      <c r="B25" s="21">
        <f>BETAW20L!B25</f>
        <v>44384</v>
      </c>
      <c r="C25" s="66">
        <f t="shared" si="0"/>
        <v>1</v>
      </c>
      <c r="D25" s="20">
        <f>IF($C25,BETAW20L!C25,"")</f>
        <v>557.44000000000005</v>
      </c>
      <c r="E25" s="22">
        <f>IF($C25,BETAW20L!D25,"")</f>
        <v>51.2</v>
      </c>
      <c r="F25" s="16">
        <f>IF($C25,BETAW20L!E25,"")</f>
        <v>757.346</v>
      </c>
      <c r="G25" s="16">
        <f>IF($C25,BETAW20L!F25,"")</f>
        <v>61</v>
      </c>
      <c r="H25" s="17">
        <f>IF($C25,BETAW20L!G25,"")</f>
        <v>10555129.09</v>
      </c>
      <c r="I25" s="16">
        <f>IF($C25,BETAW20L!H25,"")</f>
        <v>206500</v>
      </c>
      <c r="J25" s="18">
        <f>IF($C25,BETAW20L!I25,"")</f>
        <v>51.114426585956416</v>
      </c>
      <c r="K25" s="17">
        <f>IF($C25,BETAW20L!J25,"")</f>
        <v>10555129.09</v>
      </c>
      <c r="L25" s="16">
        <f>IF($C25,BETAW20L!K25,"")</f>
        <v>206500</v>
      </c>
      <c r="M25" s="15">
        <f>IF($C25,BETAW20L!L25,"")</f>
        <v>0</v>
      </c>
      <c r="N25" s="14">
        <f>IF($C25,BETAW20L!M25,"")</f>
        <v>2.0013236038972977</v>
      </c>
      <c r="O25" s="13">
        <f>IF($C25,BETAW20L!N25,"")</f>
        <v>0.62426038884191426</v>
      </c>
      <c r="P25" s="12">
        <f>IF($C25,BETAW20L!O25,"")</f>
        <v>1.3770632150553832</v>
      </c>
    </row>
    <row r="26" spans="2:16" x14ac:dyDescent="0.3">
      <c r="B26" s="21">
        <f>BETAW20L!B26</f>
        <v>44383</v>
      </c>
      <c r="C26" s="66">
        <f t="shared" si="0"/>
        <v>1</v>
      </c>
      <c r="D26" s="20">
        <f>IF($C26,BETAW20L!C26,"")</f>
        <v>530.16</v>
      </c>
      <c r="E26" s="22">
        <f>IF($C26,BETAW20L!D26,"")</f>
        <v>48.6</v>
      </c>
      <c r="F26" s="16">
        <f>IF($C26,BETAW20L!E26,"")</f>
        <v>44.195980000000006</v>
      </c>
      <c r="G26" s="16">
        <f>IF($C26,BETAW20L!F26,"")</f>
        <v>20</v>
      </c>
      <c r="H26" s="17">
        <f>IF($C26,BETAW20L!G26,"")</f>
        <v>10036212.99</v>
      </c>
      <c r="I26" s="16">
        <f>IF($C26,BETAW20L!H26,"")</f>
        <v>206500</v>
      </c>
      <c r="J26" s="18">
        <f>IF($C26,BETAW20L!I26,"")</f>
        <v>48.601515690072638</v>
      </c>
      <c r="K26" s="17">
        <f>IF($C26,BETAW20L!J26,"")</f>
        <v>10036212.99</v>
      </c>
      <c r="L26" s="16">
        <f>IF($C26,BETAW20L!K26,"")</f>
        <v>206500</v>
      </c>
      <c r="M26" s="15">
        <f>IF($C26,BETAW20L!L26,"")</f>
        <v>0</v>
      </c>
      <c r="N26" s="14">
        <f>IF($C26,BETAW20L!M26,"")</f>
        <v>2.00353087962913</v>
      </c>
      <c r="O26" s="13">
        <f>IF($C26,BETAW20L!N26,"")</f>
        <v>0.64006838499747698</v>
      </c>
      <c r="P26" s="12">
        <f>IF($C26,BETAW20L!O26,"")</f>
        <v>1.3634624946316529</v>
      </c>
    </row>
    <row r="27" spans="2:16" x14ac:dyDescent="0.3">
      <c r="B27" s="21">
        <f>BETAW20L!B27</f>
        <v>44382</v>
      </c>
      <c r="C27" s="66">
        <f t="shared" si="0"/>
        <v>1</v>
      </c>
      <c r="D27" s="20">
        <f>IF($C27,BETAW20L!C27,"")</f>
        <v>544.80999999999995</v>
      </c>
      <c r="E27" s="22">
        <f>IF($C27,BETAW20L!D27,"")</f>
        <v>50</v>
      </c>
      <c r="F27" s="16">
        <f>IF($C27,BETAW20L!E27,"")</f>
        <v>18.858280000000001</v>
      </c>
      <c r="G27" s="16">
        <f>IF($C27,BETAW20L!F27,"")</f>
        <v>10</v>
      </c>
      <c r="H27" s="17">
        <f>IF($C27,BETAW20L!G27,"")</f>
        <v>10307111.710000001</v>
      </c>
      <c r="I27" s="16">
        <f>IF($C27,BETAW20L!H27,"")</f>
        <v>206500</v>
      </c>
      <c r="J27" s="18">
        <f>IF($C27,BETAW20L!I27,"")</f>
        <v>49.913373898305089</v>
      </c>
      <c r="K27" s="17">
        <f>IF($C27,BETAW20L!J27,"")</f>
        <v>10307111.710000001</v>
      </c>
      <c r="L27" s="16">
        <f>IF($C27,BETAW20L!K27,"")</f>
        <v>206500</v>
      </c>
      <c r="M27" s="15">
        <f>IF($C27,BETAW20L!L27,"")</f>
        <v>0</v>
      </c>
      <c r="N27" s="14">
        <f>IF($C27,BETAW20L!M27,"")</f>
        <v>1.9941459914573876</v>
      </c>
      <c r="O27" s="13">
        <f>IF($C27,BETAW20L!N27,"")</f>
        <v>0.63171775791299734</v>
      </c>
      <c r="P27" s="12">
        <f>IF($C27,BETAW20L!O27,"")</f>
        <v>1.3624282335443902</v>
      </c>
    </row>
    <row r="28" spans="2:16" x14ac:dyDescent="0.3">
      <c r="B28" s="21">
        <f>BETAW20L!B28</f>
        <v>44379</v>
      </c>
      <c r="C28" s="66">
        <f t="shared" si="0"/>
        <v>1</v>
      </c>
      <c r="D28" s="20">
        <f>IF($C28,BETAW20L!C28,"")</f>
        <v>541.62</v>
      </c>
      <c r="E28" s="22">
        <f>IF($C28,BETAW20L!D28,"")</f>
        <v>49.6</v>
      </c>
      <c r="F28" s="16">
        <f>IF($C28,BETAW20L!E28,"")</f>
        <v>283.49369999999999</v>
      </c>
      <c r="G28" s="16">
        <f>IF($C28,BETAW20L!F28,"")</f>
        <v>14</v>
      </c>
      <c r="H28" s="17">
        <f>IF($C28,BETAW20L!G28,"")</f>
        <v>10240057.319999998</v>
      </c>
      <c r="I28" s="16">
        <f>IF($C28,BETAW20L!H28,"")</f>
        <v>206500</v>
      </c>
      <c r="J28" s="18">
        <f>IF($C28,BETAW20L!I28,"")</f>
        <v>49.588655302663433</v>
      </c>
      <c r="K28" s="17">
        <f>IF($C28,BETAW20L!J28,"")</f>
        <v>10240057.319999998</v>
      </c>
      <c r="L28" s="16">
        <f>IF($C28,BETAW20L!K28,"")</f>
        <v>206500</v>
      </c>
      <c r="M28" s="15">
        <f>IF($C28,BETAW20L!L28,"")</f>
        <v>0</v>
      </c>
      <c r="N28" s="14">
        <f>IF($C28,BETAW20L!M28,"")</f>
        <v>2.0016374468888229</v>
      </c>
      <c r="O28" s="13">
        <f>IF($C28,BETAW20L!N28,"")</f>
        <v>0.63397908694518912</v>
      </c>
      <c r="P28" s="12">
        <f>IF($C28,BETAW20L!O28,"")</f>
        <v>1.3676583599436338</v>
      </c>
    </row>
    <row r="29" spans="2:16" x14ac:dyDescent="0.3">
      <c r="B29" s="21">
        <f>BETAW20L!B29</f>
        <v>44378</v>
      </c>
      <c r="C29" s="66">
        <f t="shared" si="0"/>
        <v>1</v>
      </c>
      <c r="D29" s="20">
        <f>IF($C29,BETAW20L!C29,"")</f>
        <v>540.85</v>
      </c>
      <c r="E29" s="22">
        <f>IF($C29,BETAW20L!D29,"")</f>
        <v>49.53</v>
      </c>
      <c r="F29" s="16">
        <f>IF($C29,BETAW20L!E29,"")</f>
        <v>130.38030000000001</v>
      </c>
      <c r="G29" s="16">
        <f>IF($C29,BETAW20L!F29,"")</f>
        <v>31</v>
      </c>
      <c r="H29" s="17">
        <f>IF($C29,BETAW20L!G29,"")</f>
        <v>10210984.83</v>
      </c>
      <c r="I29" s="16">
        <f>IF($C29,BETAW20L!H29,"")</f>
        <v>206500</v>
      </c>
      <c r="J29" s="18">
        <f>IF($C29,BETAW20L!I29,"")</f>
        <v>49.447868426150123</v>
      </c>
      <c r="K29" s="17">
        <f>IF($C29,BETAW20L!J29,"")</f>
        <v>10210984.83</v>
      </c>
      <c r="L29" s="16">
        <f>IF($C29,BETAW20L!K29,"")</f>
        <v>206500</v>
      </c>
      <c r="M29" s="15">
        <f>IF($C29,BETAW20L!L29,"")</f>
        <v>0</v>
      </c>
      <c r="N29" s="14">
        <f>IF($C29,BETAW20L!M29,"")</f>
        <v>2.0044064153212533</v>
      </c>
      <c r="O29" s="13">
        <f>IF($C29,BETAW20L!N29,"")</f>
        <v>0.6353220191788298</v>
      </c>
      <c r="P29" s="12">
        <f>IF($C29,BETAW20L!O29,"")</f>
        <v>1.3690843961424237</v>
      </c>
    </row>
    <row r="30" spans="2:16" x14ac:dyDescent="0.3">
      <c r="B30" s="21">
        <f>BETAW20L!B30</f>
        <v>44377</v>
      </c>
      <c r="C30" s="66">
        <f t="shared" si="0"/>
        <v>1</v>
      </c>
      <c r="D30" s="20">
        <f>IF($C30,BETAW20L!C30,"")</f>
        <v>525.61</v>
      </c>
      <c r="E30" s="22">
        <f>IF($C30,BETAW20L!D30,"")</f>
        <v>48.45</v>
      </c>
      <c r="F30" s="16">
        <f>IF($C30,BETAW20L!E30,"")</f>
        <v>236.1729</v>
      </c>
      <c r="G30" s="16">
        <f>IF($C30,BETAW20L!F30,"")</f>
        <v>55</v>
      </c>
      <c r="H30" s="17">
        <f>IF($C30,BETAW20L!G30,"")</f>
        <v>9952315.3200000003</v>
      </c>
      <c r="I30" s="16">
        <f>IF($C30,BETAW20L!H30,"")</f>
        <v>206500</v>
      </c>
      <c r="J30" s="18">
        <f>IF($C30,BETAW20L!I30,"")</f>
        <v>48.195231573849881</v>
      </c>
      <c r="K30" s="17">
        <f>IF($C30,BETAW20L!J30,"")</f>
        <v>9952315.3200000003</v>
      </c>
      <c r="L30" s="16">
        <f>IF($C30,BETAW20L!K30,"")</f>
        <v>206500</v>
      </c>
      <c r="M30" s="15">
        <f>IF($C30,BETAW20L!L30,"")</f>
        <v>0</v>
      </c>
      <c r="N30" s="14">
        <f>IF($C30,BETAW20L!M30,"")</f>
        <v>2.0036684559146383</v>
      </c>
      <c r="O30" s="13">
        <f>IF($C30,BETAW20L!N30,"")</f>
        <v>0.64252187198586463</v>
      </c>
      <c r="P30" s="12">
        <f>IF($C30,BETAW20L!O30,"")</f>
        <v>1.3611465839287735</v>
      </c>
    </row>
    <row r="31" spans="2:16" x14ac:dyDescent="0.3">
      <c r="B31" s="21">
        <f>BETAW20L!B31</f>
        <v>44376</v>
      </c>
      <c r="C31" s="66">
        <f t="shared" si="0"/>
        <v>1</v>
      </c>
      <c r="D31" s="20">
        <f>IF($C31,BETAW20L!C31,"")</f>
        <v>544.83000000000004</v>
      </c>
      <c r="E31" s="22">
        <f>IF($C31,BETAW20L!D31,"")</f>
        <v>49.94</v>
      </c>
      <c r="F31" s="16">
        <f>IF($C31,BETAW20L!E31,"")</f>
        <v>321.73419999999999</v>
      </c>
      <c r="G31" s="16">
        <f>IF($C31,BETAW20L!F31,"")</f>
        <v>38</v>
      </c>
      <c r="H31" s="17">
        <f>IF($C31,BETAW20L!G31,"")</f>
        <v>10295957.129999999</v>
      </c>
      <c r="I31" s="16">
        <f>IF($C31,BETAW20L!H31,"")</f>
        <v>206500</v>
      </c>
      <c r="J31" s="18">
        <f>IF($C31,BETAW20L!I31,"")</f>
        <v>49.85935656174334</v>
      </c>
      <c r="K31" s="17">
        <f>IF($C31,BETAW20L!J31,"")</f>
        <v>10295957.129999999</v>
      </c>
      <c r="L31" s="16">
        <f>IF($C31,BETAW20L!K31,"")</f>
        <v>206500</v>
      </c>
      <c r="M31" s="15">
        <f>IF($C31,BETAW20L!L31,"")</f>
        <v>0</v>
      </c>
      <c r="N31" s="14">
        <f>IF($C31,BETAW20L!M31,"")</f>
        <v>2.0041467402652251</v>
      </c>
      <c r="O31" s="13">
        <f>IF($C31,BETAW20L!N31,"")</f>
        <v>0.63219852586934777</v>
      </c>
      <c r="P31" s="12">
        <f>IF($C31,BETAW20L!O31,"")</f>
        <v>1.3719482143958772</v>
      </c>
    </row>
    <row r="32" spans="2:16" x14ac:dyDescent="0.3">
      <c r="B32" s="21">
        <f>BETAW20L!B32</f>
        <v>44375</v>
      </c>
      <c r="C32" s="66">
        <f t="shared" si="0"/>
        <v>1</v>
      </c>
      <c r="D32" s="20">
        <f>IF($C32,BETAW20L!C32,"")</f>
        <v>558.29999999999995</v>
      </c>
      <c r="E32" s="22">
        <f>IF($C32,BETAW20L!D32,"")</f>
        <v>51.5</v>
      </c>
      <c r="F32" s="16">
        <f>IF($C32,BETAW20L!E32,"")</f>
        <v>719.66949999999997</v>
      </c>
      <c r="G32" s="16">
        <f>IF($C32,BETAW20L!F32,"")</f>
        <v>34</v>
      </c>
      <c r="H32" s="17">
        <f>IF($C32,BETAW20L!G32,"")</f>
        <v>10569600.780000003</v>
      </c>
      <c r="I32" s="16">
        <f>IF($C32,BETAW20L!H32,"")</f>
        <v>206500</v>
      </c>
      <c r="J32" s="18">
        <f>IF($C32,BETAW20L!I32,"")</f>
        <v>51.184507409200982</v>
      </c>
      <c r="K32" s="17">
        <f>IF($C32,BETAW20L!J32,"")</f>
        <v>10569600.780000003</v>
      </c>
      <c r="L32" s="16">
        <f>IF($C32,BETAW20L!K32,"")</f>
        <v>206500</v>
      </c>
      <c r="M32" s="15">
        <f>IF($C32,BETAW20L!L32,"")</f>
        <v>0</v>
      </c>
      <c r="N32" s="14">
        <f>IF($C32,BETAW20L!M32,"")</f>
        <v>1.999143621392292</v>
      </c>
      <c r="O32" s="13">
        <f>IF($C32,BETAW20L!N32,"")</f>
        <v>0.62335655973564585</v>
      </c>
      <c r="P32" s="12">
        <f>IF($C32,BETAW20L!O32,"")</f>
        <v>1.3757870616566461</v>
      </c>
    </row>
    <row r="33" spans="2:16" x14ac:dyDescent="0.3">
      <c r="B33" s="21">
        <f>BETAW20L!B33</f>
        <v>44372</v>
      </c>
      <c r="C33" s="66">
        <f t="shared" si="0"/>
        <v>1</v>
      </c>
      <c r="D33" s="20">
        <f>IF($C33,BETAW20L!C33,"")</f>
        <v>556.66999999999996</v>
      </c>
      <c r="E33" s="22">
        <f>IF($C33,BETAW20L!D33,"")</f>
        <v>51.14</v>
      </c>
      <c r="F33" s="16">
        <f>IF($C33,BETAW20L!E33,"")</f>
        <v>126.22330000000001</v>
      </c>
      <c r="G33" s="16">
        <f>IF($C33,BETAW20L!F33,"")</f>
        <v>49</v>
      </c>
      <c r="H33" s="17">
        <f>IF($C33,BETAW20L!G33,"")</f>
        <v>10505012.82</v>
      </c>
      <c r="I33" s="16">
        <f>IF($C33,BETAW20L!H33,"")</f>
        <v>206500</v>
      </c>
      <c r="J33" s="18">
        <f>IF($C33,BETAW20L!I33,"")</f>
        <v>50.871732784503635</v>
      </c>
      <c r="K33" s="17">
        <f>IF($C33,BETAW20L!J33,"")</f>
        <v>10505012.82</v>
      </c>
      <c r="L33" s="16">
        <f>IF($C33,BETAW20L!K33,"")</f>
        <v>206500</v>
      </c>
      <c r="M33" s="15">
        <f>IF($C33,BETAW20L!L33,"")</f>
        <v>0</v>
      </c>
      <c r="N33" s="14">
        <f>IF($C33,BETAW20L!M33,"")</f>
        <v>1.9964380547990612</v>
      </c>
      <c r="O33" s="13">
        <f>IF($C33,BETAW20L!N33,"")</f>
        <v>0.62627313956957176</v>
      </c>
      <c r="P33" s="12">
        <f>IF($C33,BETAW20L!O33,"")</f>
        <v>1.3701649152294895</v>
      </c>
    </row>
    <row r="34" spans="2:16" x14ac:dyDescent="0.3">
      <c r="B34" s="21">
        <f>BETAW20L!B34</f>
        <v>44371</v>
      </c>
      <c r="C34" s="66">
        <f t="shared" si="0"/>
        <v>1</v>
      </c>
      <c r="D34" s="20">
        <f>IF($C34,BETAW20L!C34,"")</f>
        <v>552.13</v>
      </c>
      <c r="E34" s="22">
        <f>IF($C34,BETAW20L!D34,"")</f>
        <v>50.5</v>
      </c>
      <c r="F34" s="16">
        <f>IF($C34,BETAW20L!E34,"")</f>
        <v>687.46420000000001</v>
      </c>
      <c r="G34" s="16">
        <f>IF($C34,BETAW20L!F34,"")</f>
        <v>45</v>
      </c>
      <c r="H34" s="17">
        <f>IF($C34,BETAW20L!G34,"")</f>
        <v>10446554.689999999</v>
      </c>
      <c r="I34" s="16">
        <f>IF($C34,BETAW20L!H34,"")</f>
        <v>206500</v>
      </c>
      <c r="J34" s="18">
        <f>IF($C34,BETAW20L!I34,"")</f>
        <v>50.588642566585953</v>
      </c>
      <c r="K34" s="17">
        <f>IF($C34,BETAW20L!J34,"")</f>
        <v>10446554.689999999</v>
      </c>
      <c r="L34" s="16">
        <f>IF($C34,BETAW20L!K34,"")</f>
        <v>206500</v>
      </c>
      <c r="M34" s="15">
        <f>IF($C34,BETAW20L!L34,"")</f>
        <v>0</v>
      </c>
      <c r="N34" s="14">
        <f>IF($C34,BETAW20L!M34,"")</f>
        <v>2.0019310950450784</v>
      </c>
      <c r="O34" s="13">
        <f>IF($C34,BETAW20L!N34,"")</f>
        <v>0.62716205145334858</v>
      </c>
      <c r="P34" s="12">
        <f>IF($C34,BETAW20L!O34,"")</f>
        <v>1.3747690435917299</v>
      </c>
    </row>
    <row r="35" spans="2:16" x14ac:dyDescent="0.3">
      <c r="B35" s="21">
        <f>BETAW20L!B35</f>
        <v>44370</v>
      </c>
      <c r="C35" s="66">
        <f t="shared" si="0"/>
        <v>1</v>
      </c>
      <c r="D35" s="20">
        <f>IF($C35,BETAW20L!C35,"")</f>
        <v>533.30999999999995</v>
      </c>
      <c r="E35" s="22">
        <f>IF($C35,BETAW20L!D35,"")</f>
        <v>48.69</v>
      </c>
      <c r="F35" s="16">
        <f>IF($C35,BETAW20L!E35,"")</f>
        <v>64.213120000000004</v>
      </c>
      <c r="G35" s="16">
        <f>IF($C35,BETAW20L!F35,"")</f>
        <v>14</v>
      </c>
      <c r="H35" s="17">
        <f>IF($C35,BETAW20L!G35,"")</f>
        <v>10066667.800000001</v>
      </c>
      <c r="I35" s="16">
        <f>IF($C35,BETAW20L!H35,"")</f>
        <v>206500</v>
      </c>
      <c r="J35" s="18">
        <f>IF($C35,BETAW20L!I35,"")</f>
        <v>48.748996610169492</v>
      </c>
      <c r="K35" s="17">
        <f>IF($C35,BETAW20L!J35,"")</f>
        <v>10066667.800000001</v>
      </c>
      <c r="L35" s="16">
        <f>IF($C35,BETAW20L!K35,"")</f>
        <v>206500</v>
      </c>
      <c r="M35" s="15">
        <f>IF($C35,BETAW20L!L35,"")</f>
        <v>0</v>
      </c>
      <c r="N35" s="14">
        <f>IF($C35,BETAW20L!M35,"")</f>
        <v>1.999527255682362</v>
      </c>
      <c r="O35" s="13">
        <f>IF($C35,BETAW20L!N35,"")</f>
        <v>0.63957177965085921</v>
      </c>
      <c r="P35" s="12">
        <f>IF($C35,BETAW20L!O35,"")</f>
        <v>1.3599554760315027</v>
      </c>
    </row>
    <row r="36" spans="2:16" x14ac:dyDescent="0.3">
      <c r="B36" s="21">
        <f>BETAW20L!B36</f>
        <v>44369</v>
      </c>
      <c r="C36" s="66">
        <f t="shared" si="0"/>
        <v>1</v>
      </c>
      <c r="D36" s="20">
        <f>IF($C36,BETAW20L!C36,"")</f>
        <v>527.05999999999995</v>
      </c>
      <c r="E36" s="22">
        <f>IF($C36,BETAW20L!D36,"")</f>
        <v>48.22</v>
      </c>
      <c r="F36" s="16">
        <f>IF($C36,BETAW20L!E36,"")</f>
        <v>59.112199999999994</v>
      </c>
      <c r="G36" s="16">
        <f>IF($C36,BETAW20L!F36,"")</f>
        <v>17</v>
      </c>
      <c r="H36" s="17">
        <f>IF($C36,BETAW20L!G36,"")</f>
        <v>9973900.9900000002</v>
      </c>
      <c r="I36" s="16">
        <f>IF($C36,BETAW20L!H36,"")</f>
        <v>206500</v>
      </c>
      <c r="J36" s="18">
        <f>IF($C36,BETAW20L!I36,"")</f>
        <v>48.299762663438258</v>
      </c>
      <c r="K36" s="17">
        <f>IF($C36,BETAW20L!J36,"")</f>
        <v>9973900.9900000002</v>
      </c>
      <c r="L36" s="16">
        <f>IF($C36,BETAW20L!K36,"")</f>
        <v>206500</v>
      </c>
      <c r="M36" s="15">
        <f>IF($C36,BETAW20L!L36,"")</f>
        <v>0</v>
      </c>
      <c r="N36" s="14">
        <f>IF($C36,BETAW20L!M36,"")</f>
        <v>1.995497667357534</v>
      </c>
      <c r="O36" s="13">
        <f>IF($C36,BETAW20L!N36,"")</f>
        <v>0.64169236955699915</v>
      </c>
      <c r="P36" s="12">
        <f>IF($C36,BETAW20L!O36,"")</f>
        <v>1.3538052978005348</v>
      </c>
    </row>
    <row r="37" spans="2:16" x14ac:dyDescent="0.3">
      <c r="B37" s="21">
        <f>BETAW20L!B37</f>
        <v>44368</v>
      </c>
      <c r="C37" s="66">
        <f t="shared" si="0"/>
        <v>1</v>
      </c>
      <c r="D37" s="20">
        <f>IF($C37,BETAW20L!C37,"")</f>
        <v>526.54999999999995</v>
      </c>
      <c r="E37" s="22">
        <f>IF($C37,BETAW20L!D37,"")</f>
        <v>48.2</v>
      </c>
      <c r="F37" s="16">
        <f>IF($C37,BETAW20L!E37,"")</f>
        <v>220.11179999999999</v>
      </c>
      <c r="G37" s="16">
        <f>IF($C37,BETAW20L!F37,"")</f>
        <v>46</v>
      </c>
      <c r="H37" s="17">
        <f>IF($C37,BETAW20L!G37,"")</f>
        <v>9971502.4999999981</v>
      </c>
      <c r="I37" s="16">
        <f>IF($C37,BETAW20L!H37,"")</f>
        <v>206500</v>
      </c>
      <c r="J37" s="18">
        <f>IF($C37,BETAW20L!I37,"")</f>
        <v>48.288147699757857</v>
      </c>
      <c r="K37" s="17">
        <f>IF($C37,BETAW20L!J37,"")</f>
        <v>9971502.4999999981</v>
      </c>
      <c r="L37" s="16">
        <f>IF($C37,BETAW20L!K37,"")</f>
        <v>206500</v>
      </c>
      <c r="M37" s="15">
        <f>IF($C37,BETAW20L!L37,"")</f>
        <v>0</v>
      </c>
      <c r="N37" s="14">
        <f>IF($C37,BETAW20L!M37,"")</f>
        <v>1.9956542847981038</v>
      </c>
      <c r="O37" s="13">
        <f>IF($C37,BETAW20L!N37,"")</f>
        <v>0.64152335016713891</v>
      </c>
      <c r="P37" s="12">
        <f>IF($C37,BETAW20L!O37,"")</f>
        <v>1.3541309346309649</v>
      </c>
    </row>
    <row r="38" spans="2:16" x14ac:dyDescent="0.3">
      <c r="B38" s="21">
        <f>BETAW20L!B38</f>
        <v>44365</v>
      </c>
      <c r="C38" s="66">
        <f t="shared" si="0"/>
        <v>1</v>
      </c>
      <c r="D38" s="20">
        <f>IF($C38,BETAW20L!C38,"")</f>
        <v>527.14</v>
      </c>
      <c r="E38" s="22">
        <f>IF($C38,BETAW20L!D38,"")</f>
        <v>48.02</v>
      </c>
      <c r="F38" s="16">
        <f>IF($C38,BETAW20L!E38,"")</f>
        <v>191.64429999999999</v>
      </c>
      <c r="G38" s="16">
        <f>IF($C38,BETAW20L!F38,"")</f>
        <v>20</v>
      </c>
      <c r="H38" s="17">
        <f>IF($C38,BETAW20L!G38,"")</f>
        <v>9946529.1899999976</v>
      </c>
      <c r="I38" s="16">
        <f>IF($C38,BETAW20L!H38,"")</f>
        <v>206500</v>
      </c>
      <c r="J38" s="18">
        <f>IF($C38,BETAW20L!I38,"")</f>
        <v>48.167211573849869</v>
      </c>
      <c r="K38" s="17">
        <f>IF($C38,BETAW20L!J38,"")</f>
        <v>9946529.1899999976</v>
      </c>
      <c r="L38" s="16">
        <f>IF($C38,BETAW20L!K38,"")</f>
        <v>206500</v>
      </c>
      <c r="M38" s="15">
        <f>IF($C38,BETAW20L!L38,"")</f>
        <v>0</v>
      </c>
      <c r="N38" s="14">
        <f>IF($C38,BETAW20L!M38,"")</f>
        <v>1.9979054311708107</v>
      </c>
      <c r="O38" s="13">
        <f>IF($C38,BETAW20L!N38,"")</f>
        <v>0.6434711614212838</v>
      </c>
      <c r="P38" s="12">
        <f>IF($C38,BETAW20L!O38,"")</f>
        <v>1.3544342697495269</v>
      </c>
    </row>
    <row r="39" spans="2:16" x14ac:dyDescent="0.3">
      <c r="B39" s="21">
        <f>BETAW20L!B39</f>
        <v>44364</v>
      </c>
      <c r="C39" s="66">
        <f t="shared" si="0"/>
        <v>1</v>
      </c>
      <c r="D39" s="20">
        <f>IF($C39,BETAW20L!C39,"")</f>
        <v>522.84</v>
      </c>
      <c r="E39" s="22">
        <f>IF($C39,BETAW20L!D39,"")</f>
        <v>47.96</v>
      </c>
      <c r="F39" s="16">
        <f>IF($C39,BETAW20L!E39,"")</f>
        <v>174.70839999999998</v>
      </c>
      <c r="G39" s="16">
        <f>IF($C39,BETAW20L!F39,"")</f>
        <v>32</v>
      </c>
      <c r="H39" s="17">
        <f>IF($C39,BETAW20L!G39,"")</f>
        <v>9895268.379999999</v>
      </c>
      <c r="I39" s="16">
        <f>IF($C39,BETAW20L!H39,"")</f>
        <v>206500</v>
      </c>
      <c r="J39" s="18">
        <f>IF($C39,BETAW20L!I39,"")</f>
        <v>47.91897520581113</v>
      </c>
      <c r="K39" s="17">
        <f>IF($C39,BETAW20L!J39,"")</f>
        <v>9895268.379999999</v>
      </c>
      <c r="L39" s="16">
        <f>IF($C39,BETAW20L!K39,"")</f>
        <v>206500</v>
      </c>
      <c r="M39" s="15">
        <f>IF($C39,BETAW20L!L39,"")</f>
        <v>0</v>
      </c>
      <c r="N39" s="14">
        <f>IF($C39,BETAW20L!M39,"")</f>
        <v>2.0074328615632759</v>
      </c>
      <c r="O39" s="13">
        <f>IF($C39,BETAW20L!N39,"")</f>
        <v>0.64417120134744643</v>
      </c>
      <c r="P39" s="12">
        <f>IF($C39,BETAW20L!O39,"")</f>
        <v>1.3632616602158294</v>
      </c>
    </row>
    <row r="40" spans="2:16" x14ac:dyDescent="0.3">
      <c r="B40" s="21">
        <f>BETAW20L!B40</f>
        <v>44363</v>
      </c>
      <c r="C40" s="66">
        <f t="shared" si="0"/>
        <v>1</v>
      </c>
      <c r="D40" s="20">
        <f>IF($C40,BETAW20L!C40,"")</f>
        <v>529.35</v>
      </c>
      <c r="E40" s="22">
        <f>IF($C40,BETAW20L!D40,"")</f>
        <v>48.66</v>
      </c>
      <c r="F40" s="16">
        <f>IF($C40,BETAW20L!E40,"")</f>
        <v>199.36150000000001</v>
      </c>
      <c r="G40" s="16">
        <f>IF($C40,BETAW20L!F40,"")</f>
        <v>17</v>
      </c>
      <c r="H40" s="17">
        <f>IF($C40,BETAW20L!G40,"")</f>
        <v>10033533.020000001</v>
      </c>
      <c r="I40" s="16">
        <f>IF($C40,BETAW20L!H40,"")</f>
        <v>206500</v>
      </c>
      <c r="J40" s="18">
        <f>IF($C40,BETAW20L!I40,"")</f>
        <v>48.588537627118654</v>
      </c>
      <c r="K40" s="17">
        <f>IF($C40,BETAW20L!J40,"")</f>
        <v>10033533.020000001</v>
      </c>
      <c r="L40" s="16">
        <f>IF($C40,BETAW20L!K40,"")</f>
        <v>206500</v>
      </c>
      <c r="M40" s="15">
        <f>IF($C40,BETAW20L!L40,"")</f>
        <v>0</v>
      </c>
      <c r="N40" s="14">
        <f>IF($C40,BETAW20L!M40,"")</f>
        <v>2.0005983226434827</v>
      </c>
      <c r="O40" s="13">
        <f>IF($C40,BETAW20L!N40,"")</f>
        <v>0.63922940376190629</v>
      </c>
      <c r="P40" s="12">
        <f>IF($C40,BETAW20L!O40,"")</f>
        <v>1.3613689188815765</v>
      </c>
    </row>
    <row r="41" spans="2:16" x14ac:dyDescent="0.3">
      <c r="B41" s="21">
        <f>BETAW20L!B41</f>
        <v>44362</v>
      </c>
      <c r="C41" s="66">
        <f t="shared" si="0"/>
        <v>1</v>
      </c>
      <c r="D41" s="20">
        <f>IF($C41,BETAW20L!C41,"")</f>
        <v>531.78</v>
      </c>
      <c r="E41" s="22">
        <f>IF($C41,BETAW20L!D41,"")</f>
        <v>49.24</v>
      </c>
      <c r="F41" s="16">
        <f>IF($C41,BETAW20L!E41,"")</f>
        <v>74.707549999999998</v>
      </c>
      <c r="G41" s="16">
        <f>IF($C41,BETAW20L!F41,"")</f>
        <v>29</v>
      </c>
      <c r="H41" s="17">
        <f>IF($C41,BETAW20L!G41,"")</f>
        <v>10050122.899999999</v>
      </c>
      <c r="I41" s="16">
        <f>IF($C41,BETAW20L!H41,"")</f>
        <v>206500</v>
      </c>
      <c r="J41" s="18">
        <f>IF($C41,BETAW20L!I41,"")</f>
        <v>48.668876029055681</v>
      </c>
      <c r="K41" s="17">
        <f>IF($C41,BETAW20L!J41,"")</f>
        <v>10050122.899999999</v>
      </c>
      <c r="L41" s="16">
        <f>IF($C41,BETAW20L!K41,"")</f>
        <v>206500</v>
      </c>
      <c r="M41" s="15">
        <f>IF($C41,BETAW20L!L41,"")</f>
        <v>0</v>
      </c>
      <c r="N41" s="14">
        <f>IF($C41,BETAW20L!M41,"")</f>
        <v>1.9997722903468178</v>
      </c>
      <c r="O41" s="13">
        <f>IF($C41,BETAW20L!N41,"")</f>
        <v>0.6396436495318879</v>
      </c>
      <c r="P41" s="12">
        <f>IF($C41,BETAW20L!O41,"")</f>
        <v>1.36012864081493</v>
      </c>
    </row>
    <row r="42" spans="2:16" x14ac:dyDescent="0.3">
      <c r="B42" s="21">
        <f>BETAW20L!B42</f>
        <v>44361</v>
      </c>
      <c r="C42" s="66">
        <f t="shared" si="0"/>
        <v>1</v>
      </c>
      <c r="D42" s="20">
        <f>IF($C42,BETAW20L!C42,"")</f>
        <v>542.78</v>
      </c>
      <c r="E42" s="22">
        <f>IF($C42,BETAW20L!D42,"")</f>
        <v>49.49</v>
      </c>
      <c r="F42" s="16">
        <f>IF($C42,BETAW20L!E42,"")</f>
        <v>61.632379999999998</v>
      </c>
      <c r="G42" s="16">
        <f>IF($C42,BETAW20L!F42,"")</f>
        <v>10</v>
      </c>
      <c r="H42" s="17">
        <f>IF($C42,BETAW20L!G42,"")</f>
        <v>10231288.620000001</v>
      </c>
      <c r="I42" s="16">
        <f>IF($C42,BETAW20L!H42,"")</f>
        <v>206500</v>
      </c>
      <c r="J42" s="18">
        <f>IF($C42,BETAW20L!I42,"")</f>
        <v>49.546191864406786</v>
      </c>
      <c r="K42" s="17">
        <f>IF($C42,BETAW20L!J42,"")</f>
        <v>10231288.620000001</v>
      </c>
      <c r="L42" s="16">
        <f>IF($C42,BETAW20L!K42,"")</f>
        <v>206500</v>
      </c>
      <c r="M42" s="15">
        <f>IF($C42,BETAW20L!L42,"")</f>
        <v>0</v>
      </c>
      <c r="N42" s="14">
        <f>IF($C42,BETAW20L!M42,"")</f>
        <v>1.9916592588510125</v>
      </c>
      <c r="O42" s="13">
        <f>IF($C42,BETAW20L!N42,"")</f>
        <v>0.63476077659511865</v>
      </c>
      <c r="P42" s="12">
        <f>IF($C42,BETAW20L!O42,"")</f>
        <v>1.3568984822558938</v>
      </c>
    </row>
    <row r="43" spans="2:16" x14ac:dyDescent="0.3">
      <c r="B43" s="21">
        <f>BETAW20L!B43</f>
        <v>44358</v>
      </c>
      <c r="C43" s="66">
        <f t="shared" si="0"/>
        <v>1</v>
      </c>
      <c r="D43" s="20">
        <f>IF($C43,BETAW20L!C43,"")</f>
        <v>529.21</v>
      </c>
      <c r="E43" s="22">
        <f>IF($C43,BETAW20L!D43,"")</f>
        <v>48.4</v>
      </c>
      <c r="F43" s="16">
        <f>IF($C43,BETAW20L!E43,"")</f>
        <v>358.065</v>
      </c>
      <c r="G43" s="16">
        <f>IF($C43,BETAW20L!F43,"")</f>
        <v>26</v>
      </c>
      <c r="H43" s="17">
        <f>IF($C43,BETAW20L!G43,"")</f>
        <v>9999100.8600000013</v>
      </c>
      <c r="I43" s="16">
        <f>IF($C43,BETAW20L!H43,"")</f>
        <v>206500</v>
      </c>
      <c r="J43" s="18">
        <f>IF($C43,BETAW20L!I43,"")</f>
        <v>48.421795932203395</v>
      </c>
      <c r="K43" s="17">
        <f>IF($C43,BETAW20L!J43,"")</f>
        <v>9999100.8600000013</v>
      </c>
      <c r="L43" s="16">
        <f>IF($C43,BETAW20L!K43,"")</f>
        <v>206500</v>
      </c>
      <c r="M43" s="15">
        <f>IF($C43,BETAW20L!L43,"")</f>
        <v>0</v>
      </c>
      <c r="N43" s="14">
        <f>IF($C43,BETAW20L!M43,"")</f>
        <v>2.0018854235259704</v>
      </c>
      <c r="O43" s="13">
        <f>IF($C43,BETAW20L!N43,"")</f>
        <v>0.64127508560804725</v>
      </c>
      <c r="P43" s="12">
        <f>IF($C43,BETAW20L!O43,"")</f>
        <v>1.3606103379179233</v>
      </c>
    </row>
    <row r="44" spans="2:16" x14ac:dyDescent="0.3">
      <c r="B44" s="21">
        <f>BETAW20L!B44</f>
        <v>44357</v>
      </c>
      <c r="C44" s="66">
        <f t="shared" si="0"/>
        <v>1</v>
      </c>
      <c r="D44" s="20">
        <f>IF($C44,BETAW20L!C44,"")</f>
        <v>535.05999999999995</v>
      </c>
      <c r="E44" s="22">
        <f>IF($C44,BETAW20L!D44,"")</f>
        <v>48.96</v>
      </c>
      <c r="F44" s="16">
        <f>IF($C44,BETAW20L!E44,"")</f>
        <v>103.0305</v>
      </c>
      <c r="G44" s="16">
        <f>IF($C44,BETAW20L!F44,"")</f>
        <v>18</v>
      </c>
      <c r="H44" s="17">
        <f>IF($C44,BETAW20L!G44,"")</f>
        <v>10145735.790000001</v>
      </c>
      <c r="I44" s="16">
        <f>IF($C44,BETAW20L!H44,"")</f>
        <v>206500</v>
      </c>
      <c r="J44" s="18">
        <f>IF($C44,BETAW20L!I44,"")</f>
        <v>49.131892445520585</v>
      </c>
      <c r="K44" s="17">
        <f>IF($C44,BETAW20L!J44,"")</f>
        <v>10145735.790000001</v>
      </c>
      <c r="L44" s="16">
        <f>IF($C44,BETAW20L!K44,"")</f>
        <v>206500</v>
      </c>
      <c r="M44" s="15">
        <f>IF($C44,BETAW20L!L44,"")</f>
        <v>0</v>
      </c>
      <c r="N44" s="14">
        <f>IF($C44,BETAW20L!M44,"")</f>
        <v>1.9963207429433758</v>
      </c>
      <c r="O44" s="13">
        <f>IF($C44,BETAW20L!N44,"")</f>
        <v>0.63547710520460932</v>
      </c>
      <c r="P44" s="12">
        <f>IF($C44,BETAW20L!O44,"")</f>
        <v>1.3608436377387665</v>
      </c>
    </row>
    <row r="45" spans="2:16" x14ac:dyDescent="0.3">
      <c r="B45" s="21">
        <f>BETAW20L!B45</f>
        <v>44356</v>
      </c>
      <c r="C45" s="66">
        <f t="shared" si="0"/>
        <v>1</v>
      </c>
      <c r="D45" s="20">
        <f>IF($C45,BETAW20L!C45,"")</f>
        <v>526.30999999999995</v>
      </c>
      <c r="E45" s="22">
        <f>IF($C45,BETAW20L!D45,"")</f>
        <v>48.16</v>
      </c>
      <c r="F45" s="16">
        <f>IF($C45,BETAW20L!E45,"")</f>
        <v>227.9888</v>
      </c>
      <c r="G45" s="16">
        <f>IF($C45,BETAW20L!F45,"")</f>
        <v>31</v>
      </c>
      <c r="H45" s="17">
        <f>IF($C45,BETAW20L!G45,"")</f>
        <v>9953784.2600000016</v>
      </c>
      <c r="I45" s="16">
        <f>IF($C45,BETAW20L!H45,"")</f>
        <v>206500</v>
      </c>
      <c r="J45" s="18">
        <f>IF($C45,BETAW20L!I45,"")</f>
        <v>48.202345084745772</v>
      </c>
      <c r="K45" s="17">
        <f>IF($C45,BETAW20L!J45,"")</f>
        <v>9953784.2600000016</v>
      </c>
      <c r="L45" s="16">
        <f>IF($C45,BETAW20L!K45,"")</f>
        <v>206500</v>
      </c>
      <c r="M45" s="15">
        <f>IF($C45,BETAW20L!L45,"")</f>
        <v>0</v>
      </c>
      <c r="N45" s="14">
        <f>IF($C45,BETAW20L!M45,"")</f>
        <v>1.9976936460143848</v>
      </c>
      <c r="O45" s="13">
        <f>IF($C45,BETAW20L!N45,"")</f>
        <v>0.6424020656843128</v>
      </c>
      <c r="P45" s="12">
        <f>IF($C45,BETAW20L!O45,"")</f>
        <v>1.355291580330072</v>
      </c>
    </row>
    <row r="46" spans="2:16" x14ac:dyDescent="0.3">
      <c r="B46" s="21">
        <f>BETAW20L!B46</f>
        <v>44355</v>
      </c>
      <c r="C46" s="66">
        <f t="shared" si="0"/>
        <v>1</v>
      </c>
      <c r="D46" s="20">
        <f>IF($C46,BETAW20L!C46,"")</f>
        <v>535.48</v>
      </c>
      <c r="E46" s="22">
        <f>IF($C46,BETAW20L!D46,"")</f>
        <v>48.97</v>
      </c>
      <c r="F46" s="16">
        <f>IF($C46,BETAW20L!E46,"")</f>
        <v>323.71859999999998</v>
      </c>
      <c r="G46" s="16">
        <f>IF($C46,BETAW20L!F46,"")</f>
        <v>25</v>
      </c>
      <c r="H46" s="17">
        <f>IF($C46,BETAW20L!G46,"")</f>
        <v>10146191.35</v>
      </c>
      <c r="I46" s="16">
        <f>IF($C46,BETAW20L!H46,"")</f>
        <v>206500</v>
      </c>
      <c r="J46" s="18">
        <f>IF($C46,BETAW20L!I46,"")</f>
        <v>49.134098547215494</v>
      </c>
      <c r="K46" s="17">
        <f>IF($C46,BETAW20L!J46,"")</f>
        <v>10146191.35</v>
      </c>
      <c r="L46" s="16">
        <f>IF($C46,BETAW20L!K46,"")</f>
        <v>206500</v>
      </c>
      <c r="M46" s="15">
        <f>IF($C46,BETAW20L!L46,"")</f>
        <v>0</v>
      </c>
      <c r="N46" s="14">
        <f>IF($C46,BETAW20L!M46,"")</f>
        <v>2.0005584322042185</v>
      </c>
      <c r="O46" s="13">
        <f>IF($C46,BETAW20L!N46,"")</f>
        <v>0.63569751816281295</v>
      </c>
      <c r="P46" s="12">
        <f>IF($C46,BETAW20L!O46,"")</f>
        <v>1.3648609140414056</v>
      </c>
    </row>
    <row r="47" spans="2:16" x14ac:dyDescent="0.3">
      <c r="B47" s="21">
        <f>BETAW20L!B47</f>
        <v>44354</v>
      </c>
      <c r="C47" s="66">
        <f t="shared" si="0"/>
        <v>1</v>
      </c>
      <c r="D47" s="20">
        <f>IF($C47,BETAW20L!C47,"")</f>
        <v>539.82000000000005</v>
      </c>
      <c r="E47" s="22">
        <f>IF($C47,BETAW20L!D47,"")</f>
        <v>49.5</v>
      </c>
      <c r="F47" s="16">
        <f>IF($C47,BETAW20L!E47,"")</f>
        <v>391.08179999999999</v>
      </c>
      <c r="G47" s="16">
        <f>IF($C47,BETAW20L!F47,"")</f>
        <v>32</v>
      </c>
      <c r="H47" s="17">
        <f>IF($C47,BETAW20L!G47,"")</f>
        <v>10260658.850000001</v>
      </c>
      <c r="I47" s="16">
        <f>IF($C47,BETAW20L!H47,"")</f>
        <v>206500</v>
      </c>
      <c r="J47" s="18">
        <f>IF($C47,BETAW20L!I47,"")</f>
        <v>49.68842058111381</v>
      </c>
      <c r="K47" s="17">
        <f>IF($C47,BETAW20L!J47,"")</f>
        <v>10260658.850000001</v>
      </c>
      <c r="L47" s="16">
        <f>IF($C47,BETAW20L!K47,"")</f>
        <v>206500</v>
      </c>
      <c r="M47" s="15">
        <f>IF($C47,BETAW20L!L47,"")</f>
        <v>0</v>
      </c>
      <c r="N47" s="14">
        <f>IF($C47,BETAW20L!M47,"")</f>
        <v>2.0024157220664245</v>
      </c>
      <c r="O47" s="13">
        <f>IF($C47,BETAW20L!N47,"")</f>
        <v>0.63114315510061025</v>
      </c>
      <c r="P47" s="12">
        <f>IF($C47,BETAW20L!O47,"")</f>
        <v>1.3712725669658143</v>
      </c>
    </row>
    <row r="48" spans="2:16" x14ac:dyDescent="0.3">
      <c r="B48" s="21">
        <f>BETAW20L!B48</f>
        <v>44351</v>
      </c>
      <c r="C48" s="66">
        <f t="shared" si="0"/>
        <v>1</v>
      </c>
      <c r="D48" s="20">
        <f>IF($C48,BETAW20L!C48,"")</f>
        <v>543.66</v>
      </c>
      <c r="E48" s="22">
        <f>IF($C48,BETAW20L!D48,"")</f>
        <v>49.3</v>
      </c>
      <c r="F48" s="16">
        <f>IF($C48,BETAW20L!E48,"")</f>
        <v>397.94900000000001</v>
      </c>
      <c r="G48" s="16">
        <f>IF($C48,BETAW20L!F48,"")</f>
        <v>29</v>
      </c>
      <c r="H48" s="17">
        <f>IF($C48,BETAW20L!G48,"")</f>
        <v>10248687.869999999</v>
      </c>
      <c r="I48" s="16">
        <f>IF($C48,BETAW20L!H48,"")</f>
        <v>206500</v>
      </c>
      <c r="J48" s="18">
        <f>IF($C48,BETAW20L!I48,"")</f>
        <v>49.630449733656171</v>
      </c>
      <c r="K48" s="17">
        <f>IF($C48,BETAW20L!J48,"")</f>
        <v>10248687.869999999</v>
      </c>
      <c r="L48" s="16">
        <f>IF($C48,BETAW20L!K48,"")</f>
        <v>206500</v>
      </c>
      <c r="M48" s="15">
        <f>IF($C48,BETAW20L!L48,"")</f>
        <v>0</v>
      </c>
      <c r="N48" s="14">
        <f>IF($C48,BETAW20L!M48,"")</f>
        <v>1.9946364597402848</v>
      </c>
      <c r="O48" s="13">
        <f>IF($C48,BETAW20L!N48,"")</f>
        <v>0.63409156103024145</v>
      </c>
      <c r="P48" s="12">
        <f>IF($C48,BETAW20L!O48,"")</f>
        <v>1.3605448987100435</v>
      </c>
    </row>
    <row r="49" spans="2:16" x14ac:dyDescent="0.3">
      <c r="B49" s="21">
        <f>BETAW20L!B49</f>
        <v>44349</v>
      </c>
      <c r="C49" s="66">
        <f t="shared" si="0"/>
        <v>1</v>
      </c>
      <c r="D49" s="20">
        <f>IF($C49,BETAW20L!C49,"")</f>
        <v>542.54</v>
      </c>
      <c r="E49" s="22">
        <f>IF($C49,BETAW20L!D49,"")</f>
        <v>49.39</v>
      </c>
      <c r="F49" s="16">
        <f>IF($C49,BETAW20L!E49,"")</f>
        <v>281.76600000000002</v>
      </c>
      <c r="G49" s="16">
        <f>IF($C49,BETAW20L!F49,"")</f>
        <v>27</v>
      </c>
      <c r="H49" s="17">
        <f>IF($C49,BETAW20L!G49,"")</f>
        <v>10206227.6</v>
      </c>
      <c r="I49" s="16">
        <f>IF($C49,BETAW20L!H49,"")</f>
        <v>206500</v>
      </c>
      <c r="J49" s="18">
        <f>IF($C49,BETAW20L!I49,"")</f>
        <v>49.424830992736076</v>
      </c>
      <c r="K49" s="17">
        <f>IF($C49,BETAW20L!J49,"")</f>
        <v>10206227.6</v>
      </c>
      <c r="L49" s="16">
        <f>IF($C49,BETAW20L!K49,"")</f>
        <v>206500</v>
      </c>
      <c r="M49" s="15">
        <f>IF($C49,BETAW20L!L49,"")</f>
        <v>0</v>
      </c>
      <c r="N49" s="14">
        <f>IF($C49,BETAW20L!M49,"")</f>
        <v>1.9986084006200293</v>
      </c>
      <c r="O49" s="13">
        <f>IF($C49,BETAW20L!N49,"")</f>
        <v>0.63604815358027089</v>
      </c>
      <c r="P49" s="12">
        <f>IF($C49,BETAW20L!O49,"")</f>
        <v>1.3625602470397584</v>
      </c>
    </row>
    <row r="50" spans="2:16" x14ac:dyDescent="0.3">
      <c r="B50" s="21">
        <f>BETAW20L!B50</f>
        <v>44348</v>
      </c>
      <c r="C50" s="66">
        <f t="shared" si="0"/>
        <v>1</v>
      </c>
      <c r="D50" s="20">
        <f>IF($C50,BETAW20L!C50,"")</f>
        <v>533.52</v>
      </c>
      <c r="E50" s="22">
        <f>IF($C50,BETAW20L!D50,"")</f>
        <v>48.95</v>
      </c>
      <c r="F50" s="16">
        <f>IF($C50,BETAW20L!E50,"")</f>
        <v>493.7201</v>
      </c>
      <c r="G50" s="16">
        <f>IF($C50,BETAW20L!F50,"")</f>
        <v>80</v>
      </c>
      <c r="H50" s="17">
        <f>IF($C50,BETAW20L!G50,"")</f>
        <v>11281803.92</v>
      </c>
      <c r="I50" s="16">
        <f>IF($C50,BETAW20L!H50,"")</f>
        <v>231500</v>
      </c>
      <c r="J50" s="18">
        <f>IF($C50,BETAW20L!I50,"")</f>
        <v>48.733494254859608</v>
      </c>
      <c r="K50" s="17">
        <f>IF($C50,BETAW20L!J50,"")</f>
        <v>10063466.56362851</v>
      </c>
      <c r="L50" s="16">
        <f>IF($C50,BETAW20L!K50,"")</f>
        <v>206500</v>
      </c>
      <c r="M50" s="15">
        <f>IF($C50,BETAW20L!L50,"")</f>
        <v>0</v>
      </c>
      <c r="N50" s="14">
        <f>IF($C50,BETAW20L!M50,"")</f>
        <v>2.0040447585815104</v>
      </c>
      <c r="O50" s="13">
        <f>IF($C50,BETAW20L!N50,"")</f>
        <v>0.63964016567259896</v>
      </c>
      <c r="P50" s="12">
        <f>IF($C50,BETAW20L!O50,"")</f>
        <v>1.3644045929089115</v>
      </c>
    </row>
    <row r="51" spans="2:16" x14ac:dyDescent="0.3">
      <c r="B51" s="21">
        <f>BETAW20L!B51</f>
        <v>44347</v>
      </c>
      <c r="C51" s="66">
        <f t="shared" si="0"/>
        <v>1</v>
      </c>
      <c r="D51" s="20">
        <f>IF($C51,BETAW20L!C51,"")</f>
        <v>533.52</v>
      </c>
      <c r="E51" s="22">
        <f>IF($C51,BETAW20L!D51,"")</f>
        <v>48.85</v>
      </c>
      <c r="F51" s="16">
        <f>IF($C51,BETAW20L!E51,"")</f>
        <v>147.3545</v>
      </c>
      <c r="G51" s="16">
        <f>IF($C51,BETAW20L!F51,"")</f>
        <v>52</v>
      </c>
      <c r="H51" s="17">
        <f>IF($C51,BETAW20L!G51,"")</f>
        <v>12514347.1</v>
      </c>
      <c r="I51" s="16">
        <f>IF($C51,BETAW20L!H51,"")</f>
        <v>256500</v>
      </c>
      <c r="J51" s="18">
        <f>IF($C51,BETAW20L!I51,"")</f>
        <v>48.788877582846006</v>
      </c>
      <c r="K51" s="17">
        <f>IF($C51,BETAW20L!J51,"")</f>
        <v>10074903.220857698</v>
      </c>
      <c r="L51" s="16">
        <f>IF($C51,BETAW20L!K51,"")</f>
        <v>206500</v>
      </c>
      <c r="M51" s="15">
        <f>IF($C51,BETAW20L!L51,"")</f>
        <v>-25000</v>
      </c>
      <c r="N51" s="14">
        <f>IF($C51,BETAW20L!M51,"")</f>
        <v>2.0029990460079112</v>
      </c>
      <c r="O51" s="13">
        <f>IF($C51,BETAW20L!N51,"")</f>
        <v>0.63892043416095456</v>
      </c>
      <c r="P51" s="12">
        <f>IF($C51,BETAW20L!O51,"")</f>
        <v>1.3640786118469566</v>
      </c>
    </row>
    <row r="52" spans="2:16" x14ac:dyDescent="0.3">
      <c r="B52" s="21">
        <f>BETAW20L!B52</f>
        <v>44344</v>
      </c>
      <c r="C52" s="66">
        <f t="shared" si="0"/>
        <v>1</v>
      </c>
      <c r="D52" s="20">
        <f>IF($C52,BETAW20L!C52,"")</f>
        <v>534.92999999999995</v>
      </c>
      <c r="E52" s="22">
        <f>IF($C52,BETAW20L!D52,"")</f>
        <v>48.88</v>
      </c>
      <c r="F52" s="16">
        <f>IF($C52,BETAW20L!E52,"")</f>
        <v>745.42190000000005</v>
      </c>
      <c r="G52" s="16">
        <f>IF($C52,BETAW20L!F52,"")</f>
        <v>65</v>
      </c>
      <c r="H52" s="17">
        <f>IF($C52,BETAW20L!G52,"")</f>
        <v>12540940.459999999</v>
      </c>
      <c r="I52" s="16">
        <f>IF($C52,BETAW20L!H52,"")</f>
        <v>256500</v>
      </c>
      <c r="J52" s="18">
        <f>IF($C52,BETAW20L!I52,"")</f>
        <v>48.892555399610131</v>
      </c>
      <c r="K52" s="17">
        <f>IF($C52,BETAW20L!J52,"")</f>
        <v>11318626.575009746</v>
      </c>
      <c r="L52" s="16">
        <f>IF($C52,BETAW20L!K52,"")</f>
        <v>231500</v>
      </c>
      <c r="M52" s="15">
        <f>IF($C52,BETAW20L!L52,"")</f>
        <v>-25000</v>
      </c>
      <c r="N52" s="14">
        <f>IF($C52,BETAW20L!M52,"")</f>
        <v>1.9994437381622436</v>
      </c>
      <c r="O52" s="13">
        <f>IF($C52,BETAW20L!N52,"")</f>
        <v>0.65730210116005994</v>
      </c>
      <c r="P52" s="12">
        <f>IF($C52,BETAW20L!O52,"")</f>
        <v>1.3421416370021837</v>
      </c>
    </row>
    <row r="53" spans="2:16" x14ac:dyDescent="0.3">
      <c r="B53" s="21">
        <f>BETAW20L!B53</f>
        <v>44343</v>
      </c>
      <c r="C53" s="66">
        <f t="shared" si="0"/>
        <v>1</v>
      </c>
      <c r="D53" s="20">
        <f>IF($C53,BETAW20L!C53,"")</f>
        <v>521.30999999999995</v>
      </c>
      <c r="E53" s="22">
        <f>IF($C53,BETAW20L!D53,"")</f>
        <v>47.4</v>
      </c>
      <c r="F53" s="16">
        <f>IF($C53,BETAW20L!E53,"")</f>
        <v>603.44859999999994</v>
      </c>
      <c r="G53" s="16">
        <f>IF($C53,BETAW20L!F53,"")</f>
        <v>68</v>
      </c>
      <c r="H53" s="17">
        <f>IF($C53,BETAW20L!G53,"")</f>
        <v>12182997.699999999</v>
      </c>
      <c r="I53" s="16">
        <f>IF($C53,BETAW20L!H53,"")</f>
        <v>256500</v>
      </c>
      <c r="J53" s="18">
        <f>IF($C53,BETAW20L!I53,"")</f>
        <v>47.497067056530213</v>
      </c>
      <c r="K53" s="17">
        <f>IF($C53,BETAW20L!J53,"")</f>
        <v>12182997.699999999</v>
      </c>
      <c r="L53" s="16">
        <f>IF($C53,BETAW20L!K53,"")</f>
        <v>256500</v>
      </c>
      <c r="M53" s="15">
        <f>IF($C53,BETAW20L!L53,"")</f>
        <v>0</v>
      </c>
      <c r="N53" s="14">
        <f>IF($C53,BETAW20L!M53,"")</f>
        <v>2.0004692268800151</v>
      </c>
      <c r="O53" s="13">
        <f>IF($C53,BETAW20L!N53,"")</f>
        <v>0.6027836638268429</v>
      </c>
      <c r="P53" s="12">
        <f>IF($C53,BETAW20L!O53,"")</f>
        <v>1.3976855630531722</v>
      </c>
    </row>
    <row r="54" spans="2:16" x14ac:dyDescent="0.3">
      <c r="B54" s="21">
        <f>BETAW20L!B54</f>
        <v>44342</v>
      </c>
      <c r="C54" s="66">
        <f t="shared" si="0"/>
        <v>1</v>
      </c>
      <c r="D54" s="20">
        <f>IF($C54,BETAW20L!C54,"")</f>
        <v>501.58</v>
      </c>
      <c r="E54" s="22">
        <f>IF($C54,BETAW20L!D54,"")</f>
        <v>45.74</v>
      </c>
      <c r="F54" s="16">
        <f>IF($C54,BETAW20L!E54,"")</f>
        <v>229.92970000000003</v>
      </c>
      <c r="G54" s="16">
        <f>IF($C54,BETAW20L!F54,"")</f>
        <v>46</v>
      </c>
      <c r="H54" s="17">
        <f>IF($C54,BETAW20L!G54,"")</f>
        <v>11726363.49</v>
      </c>
      <c r="I54" s="16">
        <f>IF($C54,BETAW20L!H54,"")</f>
        <v>256500</v>
      </c>
      <c r="J54" s="18">
        <f>IF($C54,BETAW20L!I54,"")</f>
        <v>45.716816725146202</v>
      </c>
      <c r="K54" s="17">
        <f>IF($C54,BETAW20L!J54,"")</f>
        <v>11726363.49</v>
      </c>
      <c r="L54" s="16">
        <f>IF($C54,BETAW20L!K54,"")</f>
        <v>256500</v>
      </c>
      <c r="M54" s="15">
        <f>IF($C54,BETAW20L!L54,"")</f>
        <v>0</v>
      </c>
      <c r="N54" s="14">
        <f>IF($C54,BETAW20L!M54,"")</f>
        <v>1.9980644749739034</v>
      </c>
      <c r="O54" s="13">
        <f>IF($C54,BETAW20L!N54,"")</f>
        <v>0.61416058918364635</v>
      </c>
      <c r="P54" s="12">
        <f>IF($C54,BETAW20L!O54,"")</f>
        <v>1.383903885790257</v>
      </c>
    </row>
    <row r="55" spans="2:16" x14ac:dyDescent="0.3">
      <c r="B55" s="21">
        <f>BETAW20L!B55</f>
        <v>44341</v>
      </c>
      <c r="C55" s="66">
        <f t="shared" si="0"/>
        <v>1</v>
      </c>
      <c r="D55" s="20">
        <f>IF($C55,BETAW20L!C55,"")</f>
        <v>496.46</v>
      </c>
      <c r="E55" s="22">
        <f>IF($C55,BETAW20L!D55,"")</f>
        <v>45.5</v>
      </c>
      <c r="F55" s="16">
        <f>IF($C55,BETAW20L!E55,"")</f>
        <v>479.46870000000001</v>
      </c>
      <c r="G55" s="16">
        <f>IF($C55,BETAW20L!F55,"")</f>
        <v>48</v>
      </c>
      <c r="H55" s="17">
        <f>IF($C55,BETAW20L!G55,"")</f>
        <v>11698330.619999999</v>
      </c>
      <c r="I55" s="16">
        <f>IF($C55,BETAW20L!H55,"")</f>
        <v>256500</v>
      </c>
      <c r="J55" s="18">
        <f>IF($C55,BETAW20L!I55,"")</f>
        <v>45.60752678362573</v>
      </c>
      <c r="K55" s="17">
        <f>IF($C55,BETAW20L!J55,"")</f>
        <v>11698330.619999999</v>
      </c>
      <c r="L55" s="16">
        <f>IF($C55,BETAW20L!K55,"")</f>
        <v>256500</v>
      </c>
      <c r="M55" s="15">
        <f>IF($C55,BETAW20L!L55,"")</f>
        <v>0</v>
      </c>
      <c r="N55" s="14">
        <f>IF($C55,BETAW20L!M55,"")</f>
        <v>2.0003733686576215</v>
      </c>
      <c r="O55" s="13">
        <f>IF($C55,BETAW20L!N55,"")</f>
        <v>0.6125103882557219</v>
      </c>
      <c r="P55" s="12">
        <f>IF($C55,BETAW20L!O55,"")</f>
        <v>1.3878629804018996</v>
      </c>
    </row>
    <row r="56" spans="2:16" x14ac:dyDescent="0.3">
      <c r="B56" s="21">
        <f>BETAW20L!B56</f>
        <v>44340</v>
      </c>
      <c r="C56" s="66">
        <f t="shared" si="0"/>
        <v>1</v>
      </c>
      <c r="D56" s="20">
        <f>IF($C56,BETAW20L!C56,"")</f>
        <v>487.51</v>
      </c>
      <c r="E56" s="22">
        <f>IF($C56,BETAW20L!D56,"")</f>
        <v>44.55</v>
      </c>
      <c r="F56" s="16">
        <f>IF($C56,BETAW20L!E56,"")</f>
        <v>114.9014</v>
      </c>
      <c r="G56" s="16">
        <f>IF($C56,BETAW20L!F56,"")</f>
        <v>14</v>
      </c>
      <c r="H56" s="17">
        <f>IF($C56,BETAW20L!G56,"")</f>
        <v>11434376.899999999</v>
      </c>
      <c r="I56" s="16">
        <f>IF($C56,BETAW20L!H56,"")</f>
        <v>256500</v>
      </c>
      <c r="J56" s="18">
        <f>IF($C56,BETAW20L!I56,"")</f>
        <v>44.578467446393759</v>
      </c>
      <c r="K56" s="17">
        <f>IF($C56,BETAW20L!J56,"")</f>
        <v>11434376.899999999</v>
      </c>
      <c r="L56" s="16">
        <f>IF($C56,BETAW20L!K56,"")</f>
        <v>256500</v>
      </c>
      <c r="M56" s="15">
        <f>IF($C56,BETAW20L!L56,"")</f>
        <v>0</v>
      </c>
      <c r="N56" s="14">
        <f>IF($C56,BETAW20L!M56,"")</f>
        <v>2.0007212539932984</v>
      </c>
      <c r="O56" s="13">
        <f>IF($C56,BETAW20L!N56,"")</f>
        <v>0.62095214737936444</v>
      </c>
      <c r="P56" s="12">
        <f>IF($C56,BETAW20L!O56,"")</f>
        <v>1.3797691066139339</v>
      </c>
    </row>
    <row r="57" spans="2:16" x14ac:dyDescent="0.3">
      <c r="B57" s="21">
        <f>BETAW20L!B57</f>
        <v>44337</v>
      </c>
      <c r="C57" s="66">
        <f t="shared" si="0"/>
        <v>1</v>
      </c>
      <c r="D57" s="20">
        <f>IF($C57,BETAW20L!C57,"")</f>
        <v>489.75</v>
      </c>
      <c r="E57" s="22">
        <f>IF($C57,BETAW20L!D57,"")</f>
        <v>44.7</v>
      </c>
      <c r="F57" s="16">
        <f>IF($C57,BETAW20L!E57,"")</f>
        <v>136.4787</v>
      </c>
      <c r="G57" s="16">
        <f>IF($C57,BETAW20L!F57,"")</f>
        <v>37</v>
      </c>
      <c r="H57" s="17">
        <f>IF($C57,BETAW20L!G57,"")</f>
        <v>11468525.26</v>
      </c>
      <c r="I57" s="16">
        <f>IF($C57,BETAW20L!H57,"")</f>
        <v>256500</v>
      </c>
      <c r="J57" s="18">
        <f>IF($C57,BETAW20L!I57,"")</f>
        <v>44.711599454191031</v>
      </c>
      <c r="K57" s="17">
        <f>IF($C57,BETAW20L!J57,"")</f>
        <v>11468525.26</v>
      </c>
      <c r="L57" s="16">
        <f>IF($C57,BETAW20L!K57,"")</f>
        <v>256500</v>
      </c>
      <c r="M57" s="15">
        <f>IF($C57,BETAW20L!L57,"")</f>
        <v>0</v>
      </c>
      <c r="N57" s="14">
        <f>IF($C57,BETAW20L!M57,"")</f>
        <v>1.9974935931736355</v>
      </c>
      <c r="O57" s="13">
        <f>IF($C57,BETAW20L!N57,"")</f>
        <v>0.62054235995116958</v>
      </c>
      <c r="P57" s="12">
        <f>IF($C57,BETAW20L!O57,"")</f>
        <v>1.3769512332224658</v>
      </c>
    </row>
    <row r="58" spans="2:16" x14ac:dyDescent="0.3">
      <c r="B58" s="21">
        <f>BETAW20L!B58</f>
        <v>44336</v>
      </c>
      <c r="C58" s="66">
        <f t="shared" si="0"/>
        <v>1</v>
      </c>
      <c r="D58" s="20">
        <f>IF($C58,BETAW20L!C58,"")</f>
        <v>486.16</v>
      </c>
      <c r="E58" s="22">
        <f>IF($C58,BETAW20L!D58,"")</f>
        <v>44.35</v>
      </c>
      <c r="F58" s="16">
        <f>IF($C58,BETAW20L!E58,"")</f>
        <v>206.619</v>
      </c>
      <c r="G58" s="16">
        <f>IF($C58,BETAW20L!F58,"")</f>
        <v>41</v>
      </c>
      <c r="H58" s="17">
        <f>IF($C58,BETAW20L!G58,"")</f>
        <v>11413751.759999998</v>
      </c>
      <c r="I58" s="16">
        <f>IF($C58,BETAW20L!H58,"")</f>
        <v>256500</v>
      </c>
      <c r="J58" s="18">
        <f>IF($C58,BETAW20L!I58,"")</f>
        <v>44.498057543859638</v>
      </c>
      <c r="K58" s="17">
        <f>IF($C58,BETAW20L!J58,"")</f>
        <v>11413751.759999998</v>
      </c>
      <c r="L58" s="16">
        <f>IF($C58,BETAW20L!K58,"")</f>
        <v>256500</v>
      </c>
      <c r="M58" s="15">
        <f>IF($C58,BETAW20L!L58,"")</f>
        <v>0</v>
      </c>
      <c r="N58" s="14">
        <f>IF($C58,BETAW20L!M58,"")</f>
        <v>2.0021976078091961</v>
      </c>
      <c r="O58" s="13">
        <f>IF($C58,BETAW20L!N58,"")</f>
        <v>0.62123188055037926</v>
      </c>
      <c r="P58" s="12">
        <f>IF($C58,BETAW20L!O58,"")</f>
        <v>1.3809657272588169</v>
      </c>
    </row>
    <row r="59" spans="2:16" x14ac:dyDescent="0.3">
      <c r="B59" s="21">
        <f>BETAW20L!B59</f>
        <v>44335</v>
      </c>
      <c r="C59" s="66">
        <f t="shared" si="0"/>
        <v>1</v>
      </c>
      <c r="D59" s="20">
        <f>IF($C59,BETAW20L!C59,"")</f>
        <v>478.9</v>
      </c>
      <c r="E59" s="22">
        <f>IF($C59,BETAW20L!D59,"")</f>
        <v>43.83</v>
      </c>
      <c r="F59" s="16">
        <f>IF($C59,BETAW20L!E59,"")</f>
        <v>291.45240000000001</v>
      </c>
      <c r="G59" s="16">
        <f>IF($C59,BETAW20L!F59,"")</f>
        <v>55</v>
      </c>
      <c r="H59" s="17">
        <f>IF($C59,BETAW20L!G59,"")</f>
        <v>11251661.969999999</v>
      </c>
      <c r="I59" s="16">
        <f>IF($C59,BETAW20L!H59,"")</f>
        <v>256500</v>
      </c>
      <c r="J59" s="18">
        <f>IF($C59,BETAW20L!I59,"")</f>
        <v>43.866128538011694</v>
      </c>
      <c r="K59" s="17">
        <f>IF($C59,BETAW20L!J59,"")</f>
        <v>11251661.969999999</v>
      </c>
      <c r="L59" s="16">
        <f>IF($C59,BETAW20L!K59,"")</f>
        <v>256500</v>
      </c>
      <c r="M59" s="15">
        <f>IF($C59,BETAW20L!L59,"")</f>
        <v>0</v>
      </c>
      <c r="N59" s="14">
        <f>IF($C59,BETAW20L!M59,"")</f>
        <v>1.9976157148986944</v>
      </c>
      <c r="O59" s="13">
        <f>IF($C59,BETAW20L!N59,"")</f>
        <v>0.62541843051831392</v>
      </c>
      <c r="P59" s="12">
        <f>IF($C59,BETAW20L!O59,"")</f>
        <v>1.3721972843803805</v>
      </c>
    </row>
    <row r="60" spans="2:16" x14ac:dyDescent="0.3">
      <c r="B60" s="21">
        <f>BETAW20L!B60</f>
        <v>44334</v>
      </c>
      <c r="C60" s="66">
        <f t="shared" si="0"/>
        <v>1</v>
      </c>
      <c r="D60" s="20">
        <f>IF($C60,BETAW20L!C60,"")</f>
        <v>488.69</v>
      </c>
      <c r="E60" s="22">
        <f>IF($C60,BETAW20L!D60,"")</f>
        <v>44.84</v>
      </c>
      <c r="F60" s="16">
        <f>IF($C60,BETAW20L!E60,"")</f>
        <v>417.80920000000003</v>
      </c>
      <c r="G60" s="16">
        <f>IF($C60,BETAW20L!F60,"")</f>
        <v>57</v>
      </c>
      <c r="H60" s="17">
        <f>IF($C60,BETAW20L!G60,"")</f>
        <v>11457722.130000001</v>
      </c>
      <c r="I60" s="16">
        <f>IF($C60,BETAW20L!H60,"")</f>
        <v>256500</v>
      </c>
      <c r="J60" s="18">
        <f>IF($C60,BETAW20L!I60,"")</f>
        <v>44.669481988304099</v>
      </c>
      <c r="K60" s="17">
        <f>IF($C60,BETAW20L!J60,"")</f>
        <v>11457722.130000001</v>
      </c>
      <c r="L60" s="16">
        <f>IF($C60,BETAW20L!K60,"")</f>
        <v>256500</v>
      </c>
      <c r="M60" s="15">
        <f>IF($C60,BETAW20L!L60,"")</f>
        <v>0</v>
      </c>
      <c r="N60" s="14">
        <f>IF($C60,BETAW20L!M60,"")</f>
        <v>2.0017199273796664</v>
      </c>
      <c r="O60" s="13">
        <f>IF($C60,BETAW20L!N60,"")</f>
        <v>0.62039300912946815</v>
      </c>
      <c r="P60" s="12">
        <f>IF($C60,BETAW20L!O60,"")</f>
        <v>1.3813269182501984</v>
      </c>
    </row>
    <row r="61" spans="2:16" x14ac:dyDescent="0.3">
      <c r="B61" s="21">
        <f>BETAW20L!B61</f>
        <v>44333</v>
      </c>
      <c r="C61" s="66">
        <f t="shared" si="0"/>
        <v>1</v>
      </c>
      <c r="D61" s="20">
        <f>IF($C61,BETAW20L!C61,"")</f>
        <v>485.02</v>
      </c>
      <c r="E61" s="22">
        <f>IF($C61,BETAW20L!D61,"")</f>
        <v>44.07</v>
      </c>
      <c r="F61" s="16">
        <f>IF($C61,BETAW20L!E61,"")</f>
        <v>1184.9860000000001</v>
      </c>
      <c r="G61" s="16">
        <f>IF($C61,BETAW20L!F61,"")</f>
        <v>63</v>
      </c>
      <c r="H61" s="17">
        <f>IF($C61,BETAW20L!G61,"")</f>
        <v>11380369.789999999</v>
      </c>
      <c r="I61" s="16">
        <f>IF($C61,BETAW20L!H61,"")</f>
        <v>256500</v>
      </c>
      <c r="J61" s="18">
        <f>IF($C61,BETAW20L!I61,"")</f>
        <v>44.367913411306041</v>
      </c>
      <c r="K61" s="17">
        <f>IF($C61,BETAW20L!J61,"")</f>
        <v>11380369.789999999</v>
      </c>
      <c r="L61" s="16">
        <f>IF($C61,BETAW20L!K61,"")</f>
        <v>256500</v>
      </c>
      <c r="M61" s="15">
        <f>IF($C61,BETAW20L!L61,"")</f>
        <v>0</v>
      </c>
      <c r="N61" s="14">
        <f>IF($C61,BETAW20L!M61,"")</f>
        <v>1.9968302699590925</v>
      </c>
      <c r="O61" s="13">
        <f>IF($C61,BETAW20L!N61,"")</f>
        <v>0.61067847602867753</v>
      </c>
      <c r="P61" s="12">
        <f>IF($C61,BETAW20L!O61,"")</f>
        <v>1.3861517939304151</v>
      </c>
    </row>
    <row r="62" spans="2:16" x14ac:dyDescent="0.3">
      <c r="B62" s="21">
        <f>BETAW20L!B62</f>
        <v>44330</v>
      </c>
      <c r="C62" s="66">
        <f t="shared" ref="C62:C66" si="1">IF(AND($B62&gt;=$D$3,OR($B62&lt;=$D$4,$B63&lt;$D$4)),1,0)</f>
        <v>1</v>
      </c>
      <c r="D62" s="20">
        <f>IF($C62,BETAW20L!C62,"")</f>
        <v>469.03</v>
      </c>
      <c r="E62" s="22">
        <f>IF($C62,BETAW20L!D62,"")</f>
        <v>42.64</v>
      </c>
      <c r="F62" s="16">
        <f>IF($C62,BETAW20L!E62,"")</f>
        <v>1174.047</v>
      </c>
      <c r="G62" s="16">
        <f>IF($C62,BETAW20L!F62,"")</f>
        <v>63</v>
      </c>
      <c r="H62" s="17">
        <f>IF($C62,BETAW20L!G62,"")</f>
        <v>10931098.589999998</v>
      </c>
      <c r="I62" s="16">
        <f>IF($C62,BETAW20L!H62,"")</f>
        <v>256500</v>
      </c>
      <c r="J62" s="18">
        <f>IF($C62,BETAW20L!I62,"")</f>
        <v>42.616368771929814</v>
      </c>
      <c r="K62" s="17">
        <f>IF($C62,BETAW20L!J62,"")</f>
        <v>10931098.589999998</v>
      </c>
      <c r="L62" s="16">
        <f>IF($C62,BETAW20L!K62,"")</f>
        <v>256500</v>
      </c>
      <c r="M62" s="15">
        <f>IF($C62,BETAW20L!L62,"")</f>
        <v>0</v>
      </c>
      <c r="N62" s="14">
        <f>IF($C62,BETAW20L!M62,"")</f>
        <v>2.0049903922785868</v>
      </c>
      <c r="O62" s="13">
        <f>IF($C62,BETAW20L!N62,"")</f>
        <v>0.58167508029035186</v>
      </c>
      <c r="P62" s="12">
        <f>IF($C62,BETAW20L!O62,"")</f>
        <v>1.4233153119882347</v>
      </c>
    </row>
    <row r="63" spans="2:16" x14ac:dyDescent="0.3">
      <c r="B63" s="21">
        <f>BETAW20L!B63</f>
        <v>44329</v>
      </c>
      <c r="C63" s="66">
        <f t="shared" si="1"/>
        <v>1</v>
      </c>
      <c r="D63" s="20">
        <f>IF($C63,BETAW20L!C63,"")</f>
        <v>467.47</v>
      </c>
      <c r="E63" s="22">
        <f>IF($C63,BETAW20L!D63,"")</f>
        <v>42.64</v>
      </c>
      <c r="F63" s="16">
        <f>IF($C63,BETAW20L!E63,"")</f>
        <v>539.31330000000003</v>
      </c>
      <c r="G63" s="16">
        <f>IF($C63,BETAW20L!F63,"")</f>
        <v>101</v>
      </c>
      <c r="H63" s="17">
        <f>IF($C63,BETAW20L!G63,"")</f>
        <v>10973815.390000001</v>
      </c>
      <c r="I63" s="16">
        <f>IF($C63,BETAW20L!H63,"")</f>
        <v>256500</v>
      </c>
      <c r="J63" s="18">
        <f>IF($C63,BETAW20L!I63,"")</f>
        <v>42.782906003898638</v>
      </c>
      <c r="K63" s="17">
        <f>IF($C63,BETAW20L!J63,"")</f>
        <v>10973815.390000001</v>
      </c>
      <c r="L63" s="16">
        <f>IF($C63,BETAW20L!K63,"")</f>
        <v>256500</v>
      </c>
      <c r="M63" s="15">
        <f>IF($C63,BETAW20L!L63,"")</f>
        <v>0</v>
      </c>
      <c r="N63" s="14">
        <f>IF($C63,BETAW20L!M63,"")</f>
        <v>2.000995710207587</v>
      </c>
      <c r="O63" s="13">
        <f>IF($C63,BETAW20L!N63,"")</f>
        <v>0.57844945394146996</v>
      </c>
      <c r="P63" s="12">
        <f>IF($C63,BETAW20L!O63,"")</f>
        <v>1.4225462562661171</v>
      </c>
    </row>
    <row r="64" spans="2:16" x14ac:dyDescent="0.3">
      <c r="B64" s="21">
        <f>BETAW20L!B64</f>
        <v>44328</v>
      </c>
      <c r="C64" s="66">
        <f t="shared" si="1"/>
        <v>1</v>
      </c>
      <c r="D64" s="20">
        <f>IF($C64,BETAW20L!C64,"")</f>
        <v>468.4</v>
      </c>
      <c r="E64" s="22">
        <f>IF($C64,BETAW20L!D64,"")</f>
        <v>42.99</v>
      </c>
      <c r="F64" s="16">
        <f>IF($C64,BETAW20L!E64,"")</f>
        <v>215.87049999999999</v>
      </c>
      <c r="G64" s="16">
        <f>IF($C64,BETAW20L!F64,"")</f>
        <v>48</v>
      </c>
      <c r="H64" s="17">
        <f>IF($C64,BETAW20L!G64,"")</f>
        <v>10966022.289999999</v>
      </c>
      <c r="I64" s="16">
        <f>IF($C64,BETAW20L!H64,"")</f>
        <v>256500</v>
      </c>
      <c r="J64" s="18">
        <f>IF($C64,BETAW20L!I64,"")</f>
        <v>42.75252354775828</v>
      </c>
      <c r="K64" s="17">
        <f>IF($C64,BETAW20L!J64,"")</f>
        <v>10966022.289999999</v>
      </c>
      <c r="L64" s="16">
        <f>IF($C64,BETAW20L!K64,"")</f>
        <v>256500</v>
      </c>
      <c r="M64" s="15">
        <f>IF($C64,BETAW20L!L64,"")</f>
        <v>0</v>
      </c>
      <c r="N64" s="14">
        <f>IF($C64,BETAW20L!M64,"")</f>
        <v>2.0016243063828387</v>
      </c>
      <c r="O64" s="13">
        <f>IF($C64,BETAW20L!N64,"")</f>
        <v>0.5794313190293543</v>
      </c>
      <c r="P64" s="12">
        <f>IF($C64,BETAW20L!O64,"")</f>
        <v>1.4221929873534847</v>
      </c>
    </row>
    <row r="65" spans="2:16" x14ac:dyDescent="0.3">
      <c r="B65" s="21">
        <f>BETAW20L!B65</f>
        <v>44327</v>
      </c>
      <c r="C65" s="66">
        <f t="shared" si="1"/>
        <v>1</v>
      </c>
      <c r="D65" s="20">
        <f>IF($C65,BETAW20L!C65,"")</f>
        <v>477.03</v>
      </c>
      <c r="E65" s="22">
        <f>IF($C65,BETAW20L!D65,"")</f>
        <v>43.4</v>
      </c>
      <c r="F65" s="16">
        <f>IF($C65,BETAW20L!E65,"")</f>
        <v>795.90559999999994</v>
      </c>
      <c r="G65" s="16">
        <f>IF($C65,BETAW20L!F65,"")</f>
        <v>89</v>
      </c>
      <c r="H65" s="17">
        <f>IF($C65,BETAW20L!G65,"")</f>
        <v>11169051.890000001</v>
      </c>
      <c r="I65" s="16">
        <f>IF($C65,BETAW20L!H65,"")</f>
        <v>256500</v>
      </c>
      <c r="J65" s="18">
        <f>IF($C65,BETAW20L!I65,"")</f>
        <v>43.544061949317744</v>
      </c>
      <c r="K65" s="17">
        <f>IF($C65,BETAW20L!J65,"")</f>
        <v>11169051.890000001</v>
      </c>
      <c r="L65" s="16">
        <f>IF($C65,BETAW20L!K65,"")</f>
        <v>256500</v>
      </c>
      <c r="M65" s="15">
        <f>IF($C65,BETAW20L!L65,"")</f>
        <v>0</v>
      </c>
      <c r="N65" s="14">
        <f>IF($C65,BETAW20L!M65,"")</f>
        <v>2.0019991849102241</v>
      </c>
      <c r="O65" s="13">
        <f>IF($C65,BETAW20L!N65,"")</f>
        <v>0.57409642672901928</v>
      </c>
      <c r="P65" s="12">
        <f>IF($C65,BETAW20L!O65,"")</f>
        <v>1.4279027581812049</v>
      </c>
    </row>
    <row r="66" spans="2:16" x14ac:dyDescent="0.3">
      <c r="B66" s="21">
        <f>BETAW20L!B66</f>
        <v>44326</v>
      </c>
      <c r="C66" s="66">
        <f t="shared" si="1"/>
        <v>1</v>
      </c>
      <c r="D66" s="20">
        <f>IF($C66,BETAW20L!C66,"")</f>
        <v>479.4</v>
      </c>
      <c r="E66" s="22">
        <f>IF($C66,BETAW20L!D66,"")</f>
        <v>43.8</v>
      </c>
      <c r="F66" s="16">
        <f>IF($C66,BETAW20L!E66,"")</f>
        <v>1628.7049999999999</v>
      </c>
      <c r="G66" s="16">
        <f>IF($C66,BETAW20L!F66,"")</f>
        <v>141</v>
      </c>
      <c r="H66" s="17">
        <f>IF($C66,BETAW20L!G66,"")</f>
        <v>11223742</v>
      </c>
      <c r="I66" s="16">
        <f>IF($C66,BETAW20L!H66,"")</f>
        <v>256500</v>
      </c>
      <c r="J66" s="18">
        <f>IF($C66,BETAW20L!I66,"")</f>
        <v>43.757278752436648</v>
      </c>
      <c r="K66" s="17">
        <f>IF($C66,BETAW20L!J66,"")</f>
        <v>11223742</v>
      </c>
      <c r="L66" s="16">
        <f>IF($C66,BETAW20L!K66,"")</f>
        <v>256500</v>
      </c>
      <c r="M66" s="15">
        <f>IF($C66,BETAW20L!L66,"")</f>
        <v>0</v>
      </c>
      <c r="N66" s="14">
        <f>IF($C66,BETAW20L!M66,"")</f>
        <v>1.9970341085887398</v>
      </c>
      <c r="O66" s="13">
        <f>IF($C66,BETAW20L!N66,"")</f>
        <v>0.57271234495589796</v>
      </c>
      <c r="P66" s="12">
        <f>IF($C66,BETAW20L!O66,"")</f>
        <v>1.4243217636328418</v>
      </c>
    </row>
    <row r="67" spans="2:16" x14ac:dyDescent="0.3">
      <c r="B67" s="21">
        <f>BETAW20L!B67</f>
        <v>44323</v>
      </c>
      <c r="C67" s="66">
        <f t="shared" ref="C67:C70" si="2">IF(AND($B67&gt;=$D$3,OR($B67&lt;=$D$4,$B68&lt;$D$4)),1,0)</f>
        <v>1</v>
      </c>
      <c r="D67" s="20">
        <f>IF($C67,BETAW20L!C67,"")</f>
        <v>471.14</v>
      </c>
      <c r="E67" s="22">
        <f>IF($C67,BETAW20L!D67,"")</f>
        <v>43.1</v>
      </c>
      <c r="F67" s="16">
        <f>IF($C67,BETAW20L!E67,"")</f>
        <v>721.21839999999997</v>
      </c>
      <c r="G67" s="16">
        <f>IF($C67,BETAW20L!F67,"")</f>
        <v>130</v>
      </c>
      <c r="H67" s="17">
        <f>IF($C67,BETAW20L!G67,"")</f>
        <v>11065348.99</v>
      </c>
      <c r="I67" s="16">
        <f>IF($C67,BETAW20L!H67,"")</f>
        <v>256500</v>
      </c>
      <c r="J67" s="18">
        <f>IF($C67,BETAW20L!I67,"")</f>
        <v>43.139762144249516</v>
      </c>
      <c r="K67" s="17">
        <f>IF($C67,BETAW20L!J67,"")</f>
        <v>11065348.99</v>
      </c>
      <c r="L67" s="16">
        <f>IF($C67,BETAW20L!K67,"")</f>
        <v>256500</v>
      </c>
      <c r="M67" s="15">
        <f>IF($C67,BETAW20L!L67,"")</f>
        <v>0</v>
      </c>
      <c r="N67" s="14">
        <f>IF($C67,BETAW20L!M67,"")</f>
        <v>1.9996186003709586</v>
      </c>
      <c r="O67" s="13">
        <f>IF($C67,BETAW20L!N67,"")</f>
        <v>0.57585871586685489</v>
      </c>
      <c r="P67" s="12">
        <f>IF($C67,BETAW20L!O67,"")</f>
        <v>1.4237598845041037</v>
      </c>
    </row>
    <row r="68" spans="2:16" x14ac:dyDescent="0.3">
      <c r="B68" s="21">
        <f>BETAW20L!B68</f>
        <v>44322</v>
      </c>
      <c r="C68" s="66">
        <f t="shared" si="2"/>
        <v>1</v>
      </c>
      <c r="D68" s="20">
        <f>IF($C68,BETAW20L!C68,"")</f>
        <v>448.93</v>
      </c>
      <c r="E68" s="22">
        <f>IF($C68,BETAW20L!D68,"")</f>
        <v>40.880000000000003</v>
      </c>
      <c r="F68" s="16">
        <f>IF($C68,BETAW20L!E68,"")</f>
        <v>490.62670000000003</v>
      </c>
      <c r="G68" s="16">
        <f>IF($C68,BETAW20L!F68,"")</f>
        <v>77</v>
      </c>
      <c r="H68" s="17">
        <f>IF($C68,BETAW20L!G68,"")</f>
        <v>10443148.539999997</v>
      </c>
      <c r="I68" s="16">
        <f>IF($C68,BETAW20L!H68,"")</f>
        <v>256500</v>
      </c>
      <c r="J68" s="18">
        <f>IF($C68,BETAW20L!I68,"")</f>
        <v>40.714029395711492</v>
      </c>
      <c r="K68" s="17">
        <f>IF($C68,BETAW20L!J68,"")</f>
        <v>10443148.539999997</v>
      </c>
      <c r="L68" s="16">
        <f>IF($C68,BETAW20L!K68,"")</f>
        <v>256500</v>
      </c>
      <c r="M68" s="15">
        <f>IF($C68,BETAW20L!L68,"")</f>
        <v>0</v>
      </c>
      <c r="N68" s="14">
        <f>IF($C68,BETAW20L!M68,"")</f>
        <v>1.9989001018269539</v>
      </c>
      <c r="O68" s="13">
        <f>IF($C68,BETAW20L!N68,"")</f>
        <v>0.59543447612399869</v>
      </c>
      <c r="P68" s="12">
        <f>IF($C68,BETAW20L!O68,"")</f>
        <v>1.4034656257029552</v>
      </c>
    </row>
    <row r="69" spans="2:16" x14ac:dyDescent="0.3">
      <c r="B69" s="21">
        <f>BETAW20L!B69</f>
        <v>44321</v>
      </c>
      <c r="C69" s="66">
        <f t="shared" si="2"/>
        <v>1</v>
      </c>
      <c r="D69" s="20">
        <f>IF($C69,BETAW20L!C69,"")</f>
        <v>449.23</v>
      </c>
      <c r="E69" s="22">
        <f>IF($C69,BETAW20L!D69,"")</f>
        <v>41.13</v>
      </c>
      <c r="F69" s="16">
        <f>IF($C69,BETAW20L!E69,"")</f>
        <v>485.66699999999997</v>
      </c>
      <c r="G69" s="16">
        <f>IF($C69,BETAW20L!F69,"")</f>
        <v>56</v>
      </c>
      <c r="H69" s="17">
        <f>IF($C69,BETAW20L!G69,"")</f>
        <v>10555659.66</v>
      </c>
      <c r="I69" s="16">
        <f>IF($C69,BETAW20L!H69,"")</f>
        <v>256500</v>
      </c>
      <c r="J69" s="18">
        <f>IF($C69,BETAW20L!I69,"")</f>
        <v>41.152669239766084</v>
      </c>
      <c r="K69" s="17">
        <f>IF($C69,BETAW20L!J69,"")</f>
        <v>10555659.66</v>
      </c>
      <c r="L69" s="16">
        <f>IF($C69,BETAW20L!K69,"")</f>
        <v>256500</v>
      </c>
      <c r="M69" s="15">
        <f>IF($C69,BETAW20L!L69,"")</f>
        <v>0</v>
      </c>
      <c r="N69" s="14">
        <f>IF($C69,BETAW20L!M69,"")</f>
        <v>2.0035526533829149</v>
      </c>
      <c r="O69" s="13">
        <f>IF($C69,BETAW20L!N69,"")</f>
        <v>0.58928765424026563</v>
      </c>
      <c r="P69" s="12">
        <f>IF($C69,BETAW20L!O69,"")</f>
        <v>1.4142649991426495</v>
      </c>
    </row>
    <row r="70" spans="2:16" x14ac:dyDescent="0.3">
      <c r="B70" s="21">
        <f>BETAW20L!B70</f>
        <v>44320</v>
      </c>
      <c r="C70" s="66">
        <f t="shared" si="2"/>
        <v>1</v>
      </c>
      <c r="D70" s="20">
        <f>IF($C70,BETAW20L!C70,"")</f>
        <v>430.61</v>
      </c>
      <c r="E70" s="22">
        <f>IF($C70,BETAW20L!D70,"")</f>
        <v>39.4</v>
      </c>
      <c r="F70" s="16">
        <f>IF($C70,BETAW20L!E70,"")</f>
        <v>651.38430000000005</v>
      </c>
      <c r="G70" s="16">
        <f>IF($C70,BETAW20L!F70,"")</f>
        <v>107</v>
      </c>
      <c r="H70" s="17">
        <f>IF($C70,BETAW20L!G70,"")</f>
        <v>10093078.289999999</v>
      </c>
      <c r="I70" s="16">
        <f>IF($C70,BETAW20L!H70,"")</f>
        <v>256500</v>
      </c>
      <c r="J70" s="18">
        <f>IF($C70,BETAW20L!I70,"")</f>
        <v>39.349233099415201</v>
      </c>
      <c r="K70" s="17">
        <f>IF($C70,BETAW20L!J70,"")</f>
        <v>10093078.289999999</v>
      </c>
      <c r="L70" s="16">
        <f>IF($C70,BETAW20L!K70,"")</f>
        <v>256500</v>
      </c>
      <c r="M70" s="15">
        <f>IF($C70,BETAW20L!L70,"")</f>
        <v>0</v>
      </c>
      <c r="N70" s="14">
        <f>IF($C70,BETAW20L!M70,"")</f>
        <v>2.0800116234905381</v>
      </c>
      <c r="O70" s="13">
        <f>IF($C70,BETAW20L!N70,"")</f>
        <v>0.60324907674921058</v>
      </c>
      <c r="P70" s="12">
        <f>IF($C70,BETAW20L!O70,"")</f>
        <v>1.4767625467413275</v>
      </c>
    </row>
    <row r="71" spans="2:16" x14ac:dyDescent="0.3">
      <c r="B71" s="21">
        <f>BETAW20L!B71</f>
        <v>44316</v>
      </c>
      <c r="C71" s="66">
        <f t="shared" ref="C71:C80" si="3">IF(AND($B71&gt;=$D$3,OR($B71&lt;=$D$4,$B72&lt;$D$4)),1,0)</f>
        <v>1</v>
      </c>
      <c r="D71" s="20">
        <f>IF($C71,BETAW20L!C71,"")</f>
        <v>445.28</v>
      </c>
      <c r="E71" s="22">
        <f>IF($C71,BETAW20L!D71,"")</f>
        <v>40.96</v>
      </c>
      <c r="F71" s="16">
        <f>IF($C71,BETAW20L!E71,"")</f>
        <v>185.76499999999999</v>
      </c>
      <c r="G71" s="16">
        <f>IF($C71,BETAW20L!F71,"")</f>
        <v>43</v>
      </c>
      <c r="H71" s="17">
        <f>IF($C71,BETAW20L!G71,"")</f>
        <v>10467106.07</v>
      </c>
      <c r="I71" s="16">
        <f>IF($C71,BETAW20L!H71,"")</f>
        <v>256500</v>
      </c>
      <c r="J71" s="18">
        <f>IF($C71,BETAW20L!I71,"")</f>
        <v>40.807431072124757</v>
      </c>
      <c r="K71" s="17">
        <f>IF($C71,BETAW20L!J71,"")</f>
        <v>10467106.07</v>
      </c>
      <c r="L71" s="16">
        <f>IF($C71,BETAW20L!K71,"")</f>
        <v>256500</v>
      </c>
      <c r="M71" s="15">
        <f>IF($C71,BETAW20L!L71,"")</f>
        <v>0</v>
      </c>
      <c r="N71" s="14">
        <f>IF($C71,BETAW20L!M71,"")</f>
        <v>2.0029090820133439</v>
      </c>
      <c r="O71" s="13">
        <f>IF($C71,BETAW20L!N71,"")</f>
        <v>0.59143012104777493</v>
      </c>
      <c r="P71" s="12">
        <f>IF($C71,BETAW20L!O71,"")</f>
        <v>1.4114789609655689</v>
      </c>
    </row>
    <row r="72" spans="2:16" x14ac:dyDescent="0.3">
      <c r="B72" s="21">
        <f>BETAW20L!B72</f>
        <v>44315</v>
      </c>
      <c r="C72" s="66">
        <f t="shared" si="3"/>
        <v>1</v>
      </c>
      <c r="D72" s="20">
        <f>IF($C72,BETAW20L!C72,"")</f>
        <v>451.04</v>
      </c>
      <c r="E72" s="22">
        <f>IF($C72,BETAW20L!D72,"")</f>
        <v>41.3</v>
      </c>
      <c r="F72" s="16">
        <f>IF($C72,BETAW20L!E72,"")</f>
        <v>744.41240000000005</v>
      </c>
      <c r="G72" s="16">
        <f>IF($C72,BETAW20L!F72,"")</f>
        <v>153</v>
      </c>
      <c r="H72" s="17">
        <f>IF($C72,BETAW20L!G72,"")</f>
        <v>10602969.85</v>
      </c>
      <c r="I72" s="16">
        <f>IF($C72,BETAW20L!H72,"")</f>
        <v>256500</v>
      </c>
      <c r="J72" s="18">
        <f>IF($C72,BETAW20L!I72,"")</f>
        <v>41.337114424951267</v>
      </c>
      <c r="K72" s="17">
        <f>IF($C72,BETAW20L!J72,"")</f>
        <v>10602969.85</v>
      </c>
      <c r="L72" s="16">
        <f>IF($C72,BETAW20L!K72,"")</f>
        <v>256500</v>
      </c>
      <c r="M72" s="15">
        <f>IF($C72,BETAW20L!L72,"")</f>
        <v>0</v>
      </c>
      <c r="N72" s="14">
        <f>IF($C72,BETAW20L!M72,"")</f>
        <v>2.0014889036018526</v>
      </c>
      <c r="O72" s="13">
        <f>IF($C72,BETAW20L!N72,"")</f>
        <v>0.58760579235260202</v>
      </c>
      <c r="P72" s="12">
        <f>IF($C72,BETAW20L!O72,"")</f>
        <v>1.4138831112492507</v>
      </c>
    </row>
    <row r="73" spans="2:16" x14ac:dyDescent="0.3">
      <c r="B73" s="21">
        <f>BETAW20L!B73</f>
        <v>44314</v>
      </c>
      <c r="C73" s="66">
        <f t="shared" si="3"/>
        <v>1</v>
      </c>
      <c r="D73" s="20">
        <f>IF($C73,BETAW20L!C73,"")</f>
        <v>441.88</v>
      </c>
      <c r="E73" s="22">
        <f>IF($C73,BETAW20L!D73,"")</f>
        <v>40.450000000000003</v>
      </c>
      <c r="F73" s="16">
        <f>IF($C73,BETAW20L!E73,"")</f>
        <v>546.02730000000008</v>
      </c>
      <c r="G73" s="16">
        <f>IF($C73,BETAW20L!F73,"")</f>
        <v>78</v>
      </c>
      <c r="H73" s="17">
        <f>IF($C73,BETAW20L!G73,"")</f>
        <v>10388257.929999998</v>
      </c>
      <c r="I73" s="16">
        <f>IF($C73,BETAW20L!H73,"")</f>
        <v>256500</v>
      </c>
      <c r="J73" s="18">
        <f>IF($C73,BETAW20L!I73,"")</f>
        <v>40.500030916179327</v>
      </c>
      <c r="K73" s="17">
        <f>IF($C73,BETAW20L!J73,"")</f>
        <v>10388257.929999998</v>
      </c>
      <c r="L73" s="16">
        <f>IF($C73,BETAW20L!K73,"")</f>
        <v>256500</v>
      </c>
      <c r="M73" s="15">
        <f>IF($C73,BETAW20L!L73,"")</f>
        <v>0</v>
      </c>
      <c r="N73" s="14">
        <f>IF($C73,BETAW20L!M73,"")</f>
        <v>2.0023870855120367</v>
      </c>
      <c r="O73" s="13">
        <f>IF($C73,BETAW20L!N73,"")</f>
        <v>0.59359072151956094</v>
      </c>
      <c r="P73" s="12">
        <f>IF($C73,BETAW20L!O73,"")</f>
        <v>1.4087963639924759</v>
      </c>
    </row>
    <row r="74" spans="2:16" x14ac:dyDescent="0.3">
      <c r="B74" s="21">
        <f>BETAW20L!B74</f>
        <v>44313</v>
      </c>
      <c r="C74" s="66">
        <f t="shared" si="3"/>
        <v>1</v>
      </c>
      <c r="D74" s="20">
        <f>IF($C74,BETAW20L!C74,"")</f>
        <v>428.7</v>
      </c>
      <c r="E74" s="22">
        <f>IF($C74,BETAW20L!D74,"")</f>
        <v>39.29</v>
      </c>
      <c r="F74" s="16">
        <f>IF($C74,BETAW20L!E74,"")</f>
        <v>82.802000000000007</v>
      </c>
      <c r="G74" s="16">
        <f>IF($C74,BETAW20L!F74,"")</f>
        <v>28</v>
      </c>
      <c r="H74" s="17">
        <f>IF($C74,BETAW20L!G74,"")</f>
        <v>10069258.59</v>
      </c>
      <c r="I74" s="16">
        <f>IF($C74,BETAW20L!H74,"")</f>
        <v>256500</v>
      </c>
      <c r="J74" s="18">
        <f>IF($C74,BETAW20L!I74,"")</f>
        <v>39.256368771929822</v>
      </c>
      <c r="K74" s="17">
        <f>IF($C74,BETAW20L!J74,"")</f>
        <v>10069258.59</v>
      </c>
      <c r="L74" s="16">
        <f>IF($C74,BETAW20L!K74,"")</f>
        <v>256500</v>
      </c>
      <c r="M74" s="15">
        <f>IF($C74,BETAW20L!L74,"")</f>
        <v>0</v>
      </c>
      <c r="N74" s="14">
        <f>IF($C74,BETAW20L!M74,"")</f>
        <v>2.0058722605514099</v>
      </c>
      <c r="O74" s="13">
        <f>IF($C74,BETAW20L!N74,"")</f>
        <v>0.60312747316185478</v>
      </c>
      <c r="P74" s="12">
        <f>IF($C74,BETAW20L!O74,"")</f>
        <v>1.4027447873895549</v>
      </c>
    </row>
    <row r="75" spans="2:16" x14ac:dyDescent="0.3">
      <c r="B75" s="21">
        <f>BETAW20L!B75</f>
        <v>44312</v>
      </c>
      <c r="C75" s="66">
        <f t="shared" si="3"/>
        <v>1</v>
      </c>
      <c r="D75" s="20">
        <f>IF($C75,BETAW20L!C75,"")</f>
        <v>431.36</v>
      </c>
      <c r="E75" s="22">
        <f>IF($C75,BETAW20L!D75,"")</f>
        <v>39.49</v>
      </c>
      <c r="F75" s="16">
        <f>IF($C75,BETAW20L!E75,"")</f>
        <v>350.64890000000003</v>
      </c>
      <c r="G75" s="16">
        <f>IF($C75,BETAW20L!F75,"")</f>
        <v>23</v>
      </c>
      <c r="H75" s="17">
        <f>IF($C75,BETAW20L!G75,"")</f>
        <v>10131355.459999999</v>
      </c>
      <c r="I75" s="16">
        <f>IF($C75,BETAW20L!H75,"")</f>
        <v>256500</v>
      </c>
      <c r="J75" s="18">
        <f>IF($C75,BETAW20L!I75,"")</f>
        <v>39.498461832358672</v>
      </c>
      <c r="K75" s="17">
        <f>IF($C75,BETAW20L!J75,"")</f>
        <v>10131355.459999999</v>
      </c>
      <c r="L75" s="16">
        <f>IF($C75,BETAW20L!K75,"")</f>
        <v>256500</v>
      </c>
      <c r="M75" s="15">
        <f>IF($C75,BETAW20L!L75,"")</f>
        <v>0</v>
      </c>
      <c r="N75" s="14">
        <f>IF($C75,BETAW20L!M75,"")</f>
        <v>1.9996244421573184</v>
      </c>
      <c r="O75" s="13">
        <f>IF($C75,BETAW20L!N75,"")</f>
        <v>0.6012844020774295</v>
      </c>
      <c r="P75" s="12">
        <f>IF($C75,BETAW20L!O75,"")</f>
        <v>1.3983400400798889</v>
      </c>
    </row>
    <row r="76" spans="2:16" x14ac:dyDescent="0.3">
      <c r="B76" s="21">
        <f>BETAW20L!B76</f>
        <v>44309</v>
      </c>
      <c r="C76" s="66">
        <f t="shared" si="3"/>
        <v>1</v>
      </c>
      <c r="D76" s="20">
        <f>IF($C76,BETAW20L!C76,"")</f>
        <v>423.49</v>
      </c>
      <c r="E76" s="22">
        <f>IF($C76,BETAW20L!D76,"")</f>
        <v>38.76</v>
      </c>
      <c r="F76" s="16">
        <f>IF($C76,BETAW20L!E76,"")</f>
        <v>306.61099999999999</v>
      </c>
      <c r="G76" s="16">
        <f>IF($C76,BETAW20L!F76,"")</f>
        <v>63</v>
      </c>
      <c r="H76" s="17">
        <f>IF($C76,BETAW20L!G76,"")</f>
        <v>9938529.4900000002</v>
      </c>
      <c r="I76" s="16">
        <f>IF($C76,BETAW20L!H76,"")</f>
        <v>256500</v>
      </c>
      <c r="J76" s="18">
        <f>IF($C76,BETAW20L!I76,"")</f>
        <v>38.746703664717352</v>
      </c>
      <c r="K76" s="17">
        <f>IF($C76,BETAW20L!J76,"")</f>
        <v>9938529.4900000002</v>
      </c>
      <c r="L76" s="16">
        <f>IF($C76,BETAW20L!K76,"")</f>
        <v>256500</v>
      </c>
      <c r="M76" s="15">
        <f>IF($C76,BETAW20L!L76,"")</f>
        <v>0</v>
      </c>
      <c r="N76" s="14">
        <f>IF($C76,BETAW20L!M76,"")</f>
        <v>1.9946043878972279</v>
      </c>
      <c r="O76" s="13">
        <f>IF($C76,BETAW20L!N76,"")</f>
        <v>0.60730056051783166</v>
      </c>
      <c r="P76" s="12">
        <f>IF($C76,BETAW20L!O76,"")</f>
        <v>1.3873038273793963</v>
      </c>
    </row>
    <row r="77" spans="2:16" x14ac:dyDescent="0.3">
      <c r="B77" s="21">
        <f>BETAW20L!B77</f>
        <v>44308</v>
      </c>
      <c r="C77" s="66">
        <f t="shared" si="3"/>
        <v>1</v>
      </c>
      <c r="D77" s="20">
        <f>IF($C77,BETAW20L!C77,"")</f>
        <v>424.81</v>
      </c>
      <c r="E77" s="22">
        <f>IF($C77,BETAW20L!D77,"")</f>
        <v>39.04</v>
      </c>
      <c r="F77" s="16">
        <f>IF($C77,BETAW20L!E77,"")</f>
        <v>266.54750000000001</v>
      </c>
      <c r="G77" s="16">
        <f>IF($C77,BETAW20L!F77,"")</f>
        <v>26</v>
      </c>
      <c r="H77" s="17">
        <f>IF($C77,BETAW20L!G77,"")</f>
        <v>10011793.57</v>
      </c>
      <c r="I77" s="16">
        <f>IF($C77,BETAW20L!H77,"")</f>
        <v>256500</v>
      </c>
      <c r="J77" s="18">
        <f>IF($C77,BETAW20L!I77,"")</f>
        <v>39.03233360623782</v>
      </c>
      <c r="K77" s="17">
        <f>IF($C77,BETAW20L!J77,"")</f>
        <v>10011793.57</v>
      </c>
      <c r="L77" s="16">
        <f>IF($C77,BETAW20L!K77,"")</f>
        <v>256500</v>
      </c>
      <c r="M77" s="15">
        <f>IF($C77,BETAW20L!L77,"")</f>
        <v>0</v>
      </c>
      <c r="N77" s="14">
        <f>IF($C77,BETAW20L!M77,"")</f>
        <v>1.9951561366441557</v>
      </c>
      <c r="O77" s="13">
        <f>IF($C77,BETAW20L!N77,"")</f>
        <v>0.60379704572754189</v>
      </c>
      <c r="P77" s="12">
        <f>IF($C77,BETAW20L!O77,"")</f>
        <v>1.3913590909166138</v>
      </c>
    </row>
    <row r="78" spans="2:16" x14ac:dyDescent="0.3">
      <c r="B78" s="21">
        <f>BETAW20L!B78</f>
        <v>44307</v>
      </c>
      <c r="C78" s="66">
        <f t="shared" si="3"/>
        <v>1</v>
      </c>
      <c r="D78" s="20">
        <f>IF($C78,BETAW20L!C78,"")</f>
        <v>421.69</v>
      </c>
      <c r="E78" s="22">
        <f>IF($C78,BETAW20L!D78,"")</f>
        <v>38.56</v>
      </c>
      <c r="F78" s="16">
        <f>IF($C78,BETAW20L!E78,"")</f>
        <v>222.56899999999999</v>
      </c>
      <c r="G78" s="16">
        <f>IF($C78,BETAW20L!F78,"")</f>
        <v>45</v>
      </c>
      <c r="H78" s="17">
        <f>IF($C78,BETAW20L!G78,"")</f>
        <v>9983336.5299999993</v>
      </c>
      <c r="I78" s="16">
        <f>IF($C78,BETAW20L!H78,"")</f>
        <v>256500</v>
      </c>
      <c r="J78" s="18">
        <f>IF($C78,BETAW20L!I78,"")</f>
        <v>38.921389980506817</v>
      </c>
      <c r="K78" s="17">
        <f>IF($C78,BETAW20L!J78,"")</f>
        <v>9983336.5299999993</v>
      </c>
      <c r="L78" s="16">
        <f>IF($C78,BETAW20L!K78,"")</f>
        <v>256500</v>
      </c>
      <c r="M78" s="15">
        <f>IF($C78,BETAW20L!L78,"")</f>
        <v>0</v>
      </c>
      <c r="N78" s="14">
        <f>IF($C78,BETAW20L!M78,"")</f>
        <v>1.9979098791333643</v>
      </c>
      <c r="O78" s="13">
        <f>IF($C78,BETAW20L!N78,"")</f>
        <v>0.60328595173581712</v>
      </c>
      <c r="P78" s="12">
        <f>IF($C78,BETAW20L!O78,"")</f>
        <v>1.3946239273975471</v>
      </c>
    </row>
    <row r="79" spans="2:16" x14ac:dyDescent="0.3">
      <c r="B79" s="21">
        <f>BETAW20L!B79</f>
        <v>44306</v>
      </c>
      <c r="C79" s="66">
        <f t="shared" si="3"/>
        <v>1</v>
      </c>
      <c r="D79" s="20">
        <f>IF($C79,BETAW20L!C79,"")</f>
        <v>423.98</v>
      </c>
      <c r="E79" s="22">
        <f>IF($C79,BETAW20L!D79,"")</f>
        <v>38.94</v>
      </c>
      <c r="F79" s="16">
        <f>IF($C79,BETAW20L!E79,"")</f>
        <v>265.4914</v>
      </c>
      <c r="G79" s="16">
        <f>IF($C79,BETAW20L!F79,"")</f>
        <v>47</v>
      </c>
      <c r="H79" s="17">
        <f>IF($C79,BETAW20L!G79,"")</f>
        <v>9979443.8200000003</v>
      </c>
      <c r="I79" s="16">
        <f>IF($C79,BETAW20L!H79,"")</f>
        <v>256500</v>
      </c>
      <c r="J79" s="18">
        <f>IF($C79,BETAW20L!I79,"")</f>
        <v>38.906213723196885</v>
      </c>
      <c r="K79" s="17">
        <f>IF($C79,BETAW20L!J79,"")</f>
        <v>9979443.8200000003</v>
      </c>
      <c r="L79" s="16">
        <f>IF($C79,BETAW20L!K79,"")</f>
        <v>256500</v>
      </c>
      <c r="M79" s="15">
        <f>IF($C79,BETAW20L!L79,"")</f>
        <v>0</v>
      </c>
      <c r="N79" s="14">
        <f>IF($C79,BETAW20L!M79,"")</f>
        <v>1.9982158935586853</v>
      </c>
      <c r="O79" s="13">
        <f>IF($C79,BETAW20L!N79,"")</f>
        <v>0.60515228693376222</v>
      </c>
      <c r="P79" s="12">
        <f>IF($C79,BETAW20L!O79,"")</f>
        <v>1.3930636066249231</v>
      </c>
    </row>
    <row r="80" spans="2:16" x14ac:dyDescent="0.3">
      <c r="B80" s="21">
        <f>BETAW20L!B80</f>
        <v>44305</v>
      </c>
      <c r="C80" s="66">
        <f t="shared" si="3"/>
        <v>1</v>
      </c>
      <c r="D80" s="20">
        <f>IF($C80,BETAW20L!C80,"")</f>
        <v>428.8</v>
      </c>
      <c r="E80" s="22">
        <f>IF($C80,BETAW20L!D80,"")</f>
        <v>39.380000000000003</v>
      </c>
      <c r="F80" s="16">
        <f>IF($C80,BETAW20L!E80,"")</f>
        <v>322.63559999999995</v>
      </c>
      <c r="G80" s="16">
        <f>IF($C80,BETAW20L!F80,"")</f>
        <v>95</v>
      </c>
      <c r="H80" s="17">
        <f>IF($C80,BETAW20L!G80,"")</f>
        <v>10077977.899999999</v>
      </c>
      <c r="I80" s="16">
        <f>IF($C80,BETAW20L!H80,"")</f>
        <v>256500</v>
      </c>
      <c r="J80" s="18">
        <f>IF($C80,BETAW20L!I80,"")</f>
        <v>39.290362183235864</v>
      </c>
      <c r="K80" s="17">
        <f>IF($C80,BETAW20L!J80,"")</f>
        <v>10077977.899999999</v>
      </c>
      <c r="L80" s="16">
        <f>IF($C80,BETAW20L!K80,"")</f>
        <v>256500</v>
      </c>
      <c r="M80" s="15">
        <f>IF($C80,BETAW20L!L80,"")</f>
        <v>0</v>
      </c>
      <c r="N80" s="14">
        <f>IF($C80,BETAW20L!M80,"")</f>
        <v>2.0001949349382881</v>
      </c>
      <c r="O80" s="13">
        <f>IF($C80,BETAW20L!N80,"")</f>
        <v>0.60262290811334296</v>
      </c>
      <c r="P80" s="12">
        <f>IF($C80,BETAW20L!O80,"")</f>
        <v>1.397572026824945</v>
      </c>
    </row>
    <row r="81" spans="2:16" x14ac:dyDescent="0.3">
      <c r="B81" s="21">
        <f>BETAW20L!B81</f>
        <v>44302</v>
      </c>
      <c r="C81" s="66">
        <f t="shared" ref="C81:C108" si="4">IF(AND($B81&gt;=$D$3,OR($B81&lt;=$D$4,$B82&lt;$D$4)),1,0)</f>
        <v>1</v>
      </c>
      <c r="D81" s="20">
        <f>IF($C81,BETAW20L!C81,"")</f>
        <v>434.54</v>
      </c>
      <c r="E81" s="22">
        <f>IF($C81,BETAW20L!D81,"")</f>
        <v>39.770000000000003</v>
      </c>
      <c r="F81" s="16">
        <f>IF($C81,BETAW20L!E81,"")</f>
        <v>222.03110000000001</v>
      </c>
      <c r="G81" s="16">
        <f>IF($C81,BETAW20L!F81,"")</f>
        <v>48</v>
      </c>
      <c r="H81" s="17">
        <f>IF($C81,BETAW20L!G81,"")</f>
        <v>10206549.649999999</v>
      </c>
      <c r="I81" s="16">
        <f>IF($C81,BETAW20L!H81,"")</f>
        <v>256500</v>
      </c>
      <c r="J81" s="18">
        <f>IF($C81,BETAW20L!I81,"")</f>
        <v>39.791616569200777</v>
      </c>
      <c r="K81" s="17">
        <f>IF($C81,BETAW20L!J81,"")</f>
        <v>10206549.649999999</v>
      </c>
      <c r="L81" s="16">
        <f>IF($C81,BETAW20L!K81,"")</f>
        <v>256500</v>
      </c>
      <c r="M81" s="15">
        <f>IF($C81,BETAW20L!L81,"")</f>
        <v>0</v>
      </c>
      <c r="N81" s="14">
        <f>IF($C81,BETAW20L!M81,"")</f>
        <v>2.0029821654764599</v>
      </c>
      <c r="O81" s="13">
        <f>IF($C81,BETAW20L!N81,"")</f>
        <v>0.59898370454701122</v>
      </c>
      <c r="P81" s="12">
        <f>IF($C81,BETAW20L!O81,"")</f>
        <v>1.4039984609294487</v>
      </c>
    </row>
    <row r="82" spans="2:16" x14ac:dyDescent="0.3">
      <c r="B82" s="21">
        <f>BETAW20L!B82</f>
        <v>44301</v>
      </c>
      <c r="C82" s="66">
        <f t="shared" si="4"/>
        <v>1</v>
      </c>
      <c r="D82" s="20">
        <f>IF($C82,BETAW20L!C82,"")</f>
        <v>437.58</v>
      </c>
      <c r="E82" s="22">
        <f>IF($C82,BETAW20L!D82,"")</f>
        <v>40.18</v>
      </c>
      <c r="F82" s="16">
        <f>IF($C82,BETAW20L!E82,"")</f>
        <v>246.24250000000001</v>
      </c>
      <c r="G82" s="16">
        <f>IF($C82,BETAW20L!F82,"")</f>
        <v>50</v>
      </c>
      <c r="H82" s="17">
        <f>IF($C82,BETAW20L!G82,"")</f>
        <v>10307260.009999998</v>
      </c>
      <c r="I82" s="16">
        <f>IF($C82,BETAW20L!H82,"")</f>
        <v>256500</v>
      </c>
      <c r="J82" s="18">
        <f>IF($C82,BETAW20L!I82,"")</f>
        <v>40.184249551656912</v>
      </c>
      <c r="K82" s="17">
        <f>IF($C82,BETAW20L!J82,"")</f>
        <v>10307260.009999998</v>
      </c>
      <c r="L82" s="16">
        <f>IF($C82,BETAW20L!K82,"")</f>
        <v>256500</v>
      </c>
      <c r="M82" s="15">
        <f>IF($C82,BETAW20L!L82,"")</f>
        <v>0</v>
      </c>
      <c r="N82" s="14">
        <f>IF($C82,BETAW20L!M82,"")</f>
        <v>1.9930996695600003</v>
      </c>
      <c r="O82" s="13">
        <f>IF($C82,BETAW20L!N82,"")</f>
        <v>0.59519955003056146</v>
      </c>
      <c r="P82" s="12">
        <f>IF($C82,BETAW20L!O82,"")</f>
        <v>1.3979001195294387</v>
      </c>
    </row>
    <row r="83" spans="2:16" x14ac:dyDescent="0.3">
      <c r="B83" s="21">
        <f>BETAW20L!B83</f>
        <v>44300</v>
      </c>
      <c r="C83" s="66">
        <f t="shared" si="4"/>
        <v>1</v>
      </c>
      <c r="D83" s="20">
        <f>IF($C83,BETAW20L!C83,"")</f>
        <v>434.42</v>
      </c>
      <c r="E83" s="22">
        <f>IF($C83,BETAW20L!D83,"")</f>
        <v>39.78</v>
      </c>
      <c r="F83" s="16">
        <f>IF($C83,BETAW20L!E83,"")</f>
        <v>239.7749</v>
      </c>
      <c r="G83" s="16">
        <f>IF($C83,BETAW20L!F83,"")</f>
        <v>44</v>
      </c>
      <c r="H83" s="17">
        <f>IF($C83,BETAW20L!G83,"")</f>
        <v>10228728.810000002</v>
      </c>
      <c r="I83" s="16">
        <f>IF($C83,BETAW20L!H83,"")</f>
        <v>256500</v>
      </c>
      <c r="J83" s="18">
        <f>IF($C83,BETAW20L!I83,"")</f>
        <v>39.878085029239777</v>
      </c>
      <c r="K83" s="17">
        <f>IF($C83,BETAW20L!J83,"")</f>
        <v>10228728.810000002</v>
      </c>
      <c r="L83" s="16">
        <f>IF($C83,BETAW20L!K83,"")</f>
        <v>256500</v>
      </c>
      <c r="M83" s="15">
        <f>IF($C83,BETAW20L!L83,"")</f>
        <v>0</v>
      </c>
      <c r="N83" s="14">
        <f>IF($C83,BETAW20L!M83,"")</f>
        <v>2.0006411832908881</v>
      </c>
      <c r="O83" s="13">
        <f>IF($C83,BETAW20L!N83,"")</f>
        <v>0.5975929388238419</v>
      </c>
      <c r="P83" s="12">
        <f>IF($C83,BETAW20L!O83,"")</f>
        <v>1.403048244467046</v>
      </c>
    </row>
    <row r="84" spans="2:16" x14ac:dyDescent="0.3">
      <c r="B84" s="21">
        <f>BETAW20L!B84</f>
        <v>44299</v>
      </c>
      <c r="C84" s="66">
        <f t="shared" si="4"/>
        <v>1</v>
      </c>
      <c r="D84" s="20">
        <f>IF($C84,BETAW20L!C84,"")</f>
        <v>418.64</v>
      </c>
      <c r="E84" s="22">
        <f>IF($C84,BETAW20L!D84,"")</f>
        <v>38.255000000000003</v>
      </c>
      <c r="F84" s="16">
        <f>IF($C84,BETAW20L!E84,"")</f>
        <v>188.0951</v>
      </c>
      <c r="G84" s="16">
        <f>IF($C84,BETAW20L!F84,"")</f>
        <v>26</v>
      </c>
      <c r="H84" s="17">
        <f>IF($C84,BETAW20L!G84,"")</f>
        <v>9809388.7799999993</v>
      </c>
      <c r="I84" s="16">
        <f>IF($C84,BETAW20L!H84,"")</f>
        <v>256500</v>
      </c>
      <c r="J84" s="18">
        <f>IF($C84,BETAW20L!I84,"")</f>
        <v>38.243231111111108</v>
      </c>
      <c r="K84" s="17">
        <f>IF($C84,BETAW20L!J84,"")</f>
        <v>9809388.7799999993</v>
      </c>
      <c r="L84" s="16">
        <f>IF($C84,BETAW20L!K84,"")</f>
        <v>256500</v>
      </c>
      <c r="M84" s="15">
        <f>IF($C84,BETAW20L!L84,"")</f>
        <v>0</v>
      </c>
      <c r="N84" s="14">
        <f>IF($C84,BETAW20L!M84,"")</f>
        <v>2.0105434132869591</v>
      </c>
      <c r="O84" s="13">
        <f>IF($C84,BETAW20L!N84,"")</f>
        <v>0.61161017618469804</v>
      </c>
      <c r="P84" s="12">
        <f>IF($C84,BETAW20L!O84,"")</f>
        <v>1.3989332371022611</v>
      </c>
    </row>
    <row r="85" spans="2:16" x14ac:dyDescent="0.3">
      <c r="B85" s="21">
        <f>BETAW20L!B85</f>
        <v>44298</v>
      </c>
      <c r="C85" s="66">
        <f t="shared" si="4"/>
        <v>1</v>
      </c>
      <c r="D85" s="20">
        <f>IF($C85,BETAW20L!C85,"")</f>
        <v>421.98</v>
      </c>
      <c r="E85" s="22">
        <f>IF($C85,BETAW20L!D85,"")</f>
        <v>38.590000000000003</v>
      </c>
      <c r="F85" s="16">
        <f>IF($C85,BETAW20L!E85,"")</f>
        <v>127.15649999999999</v>
      </c>
      <c r="G85" s="16">
        <f>IF($C85,BETAW20L!F85,"")</f>
        <v>21</v>
      </c>
      <c r="H85" s="17">
        <f>IF($C85,BETAW20L!G85,"")</f>
        <v>9945725.2199999988</v>
      </c>
      <c r="I85" s="16">
        <f>IF($C85,BETAW20L!H85,"")</f>
        <v>256500</v>
      </c>
      <c r="J85" s="18">
        <f>IF($C85,BETAW20L!I85,"")</f>
        <v>38.774757192982449</v>
      </c>
      <c r="K85" s="17">
        <f>IF($C85,BETAW20L!J85,"")</f>
        <v>9945725.2199999988</v>
      </c>
      <c r="L85" s="16">
        <f>IF($C85,BETAW20L!K85,"")</f>
        <v>256500</v>
      </c>
      <c r="M85" s="15">
        <f>IF($C85,BETAW20L!L85,"")</f>
        <v>0</v>
      </c>
      <c r="N85" s="14">
        <f>IF($C85,BETAW20L!M85,"")</f>
        <v>1.9966083850846628</v>
      </c>
      <c r="O85" s="13">
        <f>IF($C85,BETAW20L!N85,"")</f>
        <v>0.60562284164934943</v>
      </c>
      <c r="P85" s="12">
        <f>IF($C85,BETAW20L!O85,"")</f>
        <v>1.3909855434353133</v>
      </c>
    </row>
    <row r="86" spans="2:16" x14ac:dyDescent="0.3">
      <c r="B86" s="21">
        <f>BETAW20L!B86</f>
        <v>44295</v>
      </c>
      <c r="C86" s="66">
        <f t="shared" si="4"/>
        <v>1</v>
      </c>
      <c r="D86" s="20">
        <f>IF($C86,BETAW20L!C86,"")</f>
        <v>418.82</v>
      </c>
      <c r="E86" s="22">
        <f>IF($C86,BETAW20L!D86,"")</f>
        <v>38.99</v>
      </c>
      <c r="F86" s="16">
        <f>IF($C86,BETAW20L!E86,"")</f>
        <v>133.56429999999997</v>
      </c>
      <c r="G86" s="16">
        <f>IF($C86,BETAW20L!F86,"")</f>
        <v>30</v>
      </c>
      <c r="H86" s="17">
        <f>IF($C86,BETAW20L!G86,"")</f>
        <v>9869970.4600000009</v>
      </c>
      <c r="I86" s="16">
        <f>IF($C86,BETAW20L!H86,"")</f>
        <v>256500</v>
      </c>
      <c r="J86" s="18">
        <f>IF($C86,BETAW20L!I86,"")</f>
        <v>38.479416998050688</v>
      </c>
      <c r="K86" s="17">
        <f>IF($C86,BETAW20L!J86,"")</f>
        <v>9869970.4600000009</v>
      </c>
      <c r="L86" s="16">
        <f>IF($C86,BETAW20L!K86,"")</f>
        <v>256500</v>
      </c>
      <c r="M86" s="15">
        <f>IF($C86,BETAW20L!L86,"")</f>
        <v>0</v>
      </c>
      <c r="N86" s="14">
        <f>IF($C86,BETAW20L!M86,"")</f>
        <v>1.9959740213852675</v>
      </c>
      <c r="O86" s="13">
        <f>IF($C86,BETAW20L!N86,"")</f>
        <v>0.60796986721680613</v>
      </c>
      <c r="P86" s="12">
        <f>IF($C86,BETAW20L!O86,"")</f>
        <v>1.3880041541684613</v>
      </c>
    </row>
    <row r="87" spans="2:16" x14ac:dyDescent="0.3">
      <c r="B87" s="21">
        <f>BETAW20L!B87</f>
        <v>44294</v>
      </c>
      <c r="C87" s="66">
        <f t="shared" si="4"/>
        <v>1</v>
      </c>
      <c r="D87" s="20">
        <f>IF($C87,BETAW20L!C87,"")</f>
        <v>421.04</v>
      </c>
      <c r="E87" s="22">
        <f>IF($C87,BETAW20L!D87,"")</f>
        <v>38.729999999999997</v>
      </c>
      <c r="F87" s="16">
        <f>IF($C87,BETAW20L!E87,"")</f>
        <v>504.0127</v>
      </c>
      <c r="G87" s="16">
        <f>IF($C87,BETAW20L!F87,"")</f>
        <v>48</v>
      </c>
      <c r="H87" s="17">
        <f>IF($C87,BETAW20L!G87,"")</f>
        <v>9914576.4399999976</v>
      </c>
      <c r="I87" s="16">
        <f>IF($C87,BETAW20L!H87,"")</f>
        <v>256500</v>
      </c>
      <c r="J87" s="18">
        <f>IF($C87,BETAW20L!I87,"")</f>
        <v>38.653319454191021</v>
      </c>
      <c r="K87" s="17">
        <f>IF($C87,BETAW20L!J87,"")</f>
        <v>9914576.4399999976</v>
      </c>
      <c r="L87" s="16">
        <f>IF($C87,BETAW20L!K87,"")</f>
        <v>256500</v>
      </c>
      <c r="M87" s="15">
        <f>IF($C87,BETAW20L!L87,"")</f>
        <v>0</v>
      </c>
      <c r="N87" s="14">
        <f>IF($C87,BETAW20L!M87,"")</f>
        <v>1.9993724109105768</v>
      </c>
      <c r="O87" s="13">
        <f>IF($C87,BETAW20L!N87,"")</f>
        <v>0.60683284217031075</v>
      </c>
      <c r="P87" s="12">
        <f>IF($C87,BETAW20L!O87,"")</f>
        <v>1.3925395687402662</v>
      </c>
    </row>
    <row r="88" spans="2:16" x14ac:dyDescent="0.3">
      <c r="B88" s="21">
        <f>BETAW20L!B88</f>
        <v>44293</v>
      </c>
      <c r="C88" s="66">
        <f t="shared" si="4"/>
        <v>1</v>
      </c>
      <c r="D88" s="20">
        <f>IF($C88,BETAW20L!C88,"")</f>
        <v>428.94</v>
      </c>
      <c r="E88" s="22">
        <f>IF($C88,BETAW20L!D88,"")</f>
        <v>39.44</v>
      </c>
      <c r="F88" s="16">
        <f>IF($C88,BETAW20L!E88,"")</f>
        <v>314.73070000000001</v>
      </c>
      <c r="G88" s="16">
        <f>IF($C88,BETAW20L!F88,"")</f>
        <v>60</v>
      </c>
      <c r="H88" s="17">
        <f>IF($C88,BETAW20L!G88,"")</f>
        <v>10112955.379999999</v>
      </c>
      <c r="I88" s="16">
        <f>IF($C88,BETAW20L!H88,"")</f>
        <v>256500</v>
      </c>
      <c r="J88" s="18">
        <f>IF($C88,BETAW20L!I88,"")</f>
        <v>39.42672662768031</v>
      </c>
      <c r="K88" s="17">
        <f>IF($C88,BETAW20L!J88,"")</f>
        <v>10112955.379999999</v>
      </c>
      <c r="L88" s="16">
        <f>IF($C88,BETAW20L!K88,"")</f>
        <v>256500</v>
      </c>
      <c r="M88" s="15">
        <f>IF($C88,BETAW20L!L88,"")</f>
        <v>0</v>
      </c>
      <c r="N88" s="14">
        <f>IF($C88,BETAW20L!M88,"")</f>
        <v>1.9992417330333363</v>
      </c>
      <c r="O88" s="13">
        <f>IF($C88,BETAW20L!N88,"")</f>
        <v>0.60045775066002516</v>
      </c>
      <c r="P88" s="12">
        <f>IF($C88,BETAW20L!O88,"")</f>
        <v>1.398783982373311</v>
      </c>
    </row>
    <row r="89" spans="2:16" x14ac:dyDescent="0.3">
      <c r="B89" s="21">
        <f>BETAW20L!B89</f>
        <v>44292</v>
      </c>
      <c r="C89" s="66">
        <f t="shared" si="4"/>
        <v>1</v>
      </c>
      <c r="D89" s="20">
        <f>IF($C89,BETAW20L!C89,"")</f>
        <v>435.05</v>
      </c>
      <c r="E89" s="22">
        <f>IF($C89,BETAW20L!D89,"")</f>
        <v>39.94</v>
      </c>
      <c r="F89" s="16">
        <f>IF($C89,BETAW20L!E89,"")</f>
        <v>717.65919999999994</v>
      </c>
      <c r="G89" s="16">
        <f>IF($C89,BETAW20L!F89,"")</f>
        <v>97</v>
      </c>
      <c r="H89" s="17">
        <f>IF($C89,BETAW20L!G89,"")</f>
        <v>10285334.199999999</v>
      </c>
      <c r="I89" s="16">
        <f>IF($C89,BETAW20L!H89,"")</f>
        <v>256500</v>
      </c>
      <c r="J89" s="18">
        <f>IF($C89,BETAW20L!I89,"")</f>
        <v>40.098768810916177</v>
      </c>
      <c r="K89" s="17">
        <f>IF($C89,BETAW20L!J89,"")</f>
        <v>10285334.199999999</v>
      </c>
      <c r="L89" s="16">
        <f>IF($C89,BETAW20L!K89,"")</f>
        <v>256500</v>
      </c>
      <c r="M89" s="15">
        <f>IF($C89,BETAW20L!L89,"")</f>
        <v>0</v>
      </c>
      <c r="N89" s="14">
        <f>IF($C89,BETAW20L!M89,"")</f>
        <v>1.994065420839704</v>
      </c>
      <c r="O89" s="13">
        <f>IF($C89,BETAW20L!N89,"")</f>
        <v>0.59457370573335377</v>
      </c>
      <c r="P89" s="12">
        <f>IF($C89,BETAW20L!O89,"")</f>
        <v>1.3994917151063502</v>
      </c>
    </row>
    <row r="90" spans="2:16" x14ac:dyDescent="0.3">
      <c r="B90" s="21">
        <f>BETAW20L!B90</f>
        <v>44287</v>
      </c>
      <c r="C90" s="66">
        <f t="shared" si="4"/>
        <v>1</v>
      </c>
      <c r="D90" s="20">
        <f>IF($C90,BETAW20L!C90,"")</f>
        <v>410.49</v>
      </c>
      <c r="E90" s="22">
        <f>IF($C90,BETAW20L!D90,"")</f>
        <v>37.74</v>
      </c>
      <c r="F90" s="16">
        <f>IF($C90,BETAW20L!E90,"")</f>
        <v>32.485430000000001</v>
      </c>
      <c r="G90" s="16">
        <f>IF($C90,BETAW20L!F90,"")</f>
        <v>9</v>
      </c>
      <c r="H90" s="17">
        <f>IF($C90,BETAW20L!G90,"")</f>
        <v>9674010.4499999993</v>
      </c>
      <c r="I90" s="16">
        <f>IF($C90,BETAW20L!H90,"")</f>
        <v>256500</v>
      </c>
      <c r="J90" s="18">
        <f>IF($C90,BETAW20L!I90,"")</f>
        <v>37.715440350877188</v>
      </c>
      <c r="K90" s="17">
        <f>IF($C90,BETAW20L!J90,"")</f>
        <v>9674010.4499999993</v>
      </c>
      <c r="L90" s="16">
        <f>IF($C90,BETAW20L!K90,"")</f>
        <v>256500</v>
      </c>
      <c r="M90" s="15">
        <f>IF($C90,BETAW20L!L90,"")</f>
        <v>0</v>
      </c>
      <c r="N90" s="14">
        <f>IF($C90,BETAW20L!M90,"")</f>
        <v>1.9939330642339756</v>
      </c>
      <c r="O90" s="13">
        <f>IF($C90,BETAW20L!N90,"")</f>
        <v>0.61377329812580472</v>
      </c>
      <c r="P90" s="12">
        <f>IF($C90,BETAW20L!O90,"")</f>
        <v>1.3801597661081708</v>
      </c>
    </row>
    <row r="91" spans="2:16" x14ac:dyDescent="0.3">
      <c r="B91" s="21">
        <f>BETAW20L!B91</f>
        <v>44286</v>
      </c>
      <c r="C91" s="66">
        <f t="shared" si="4"/>
        <v>1</v>
      </c>
      <c r="D91" s="20">
        <f>IF($C91,BETAW20L!C91,"")</f>
        <v>404.01</v>
      </c>
      <c r="E91" s="22">
        <f>IF($C91,BETAW20L!D91,"")</f>
        <v>37.17</v>
      </c>
      <c r="F91" s="16">
        <f>IF($C91,BETAW20L!E91,"")</f>
        <v>382.88759999999996</v>
      </c>
      <c r="G91" s="16">
        <f>IF($C91,BETAW20L!F91,"")</f>
        <v>24</v>
      </c>
      <c r="H91" s="17">
        <f>IF($C91,BETAW20L!G91,"")</f>
        <v>9552374.8499999996</v>
      </c>
      <c r="I91" s="16">
        <f>IF($C91,BETAW20L!H91,"")</f>
        <v>256500</v>
      </c>
      <c r="J91" s="18">
        <f>IF($C91,BETAW20L!I91,"")</f>
        <v>37.241227485380115</v>
      </c>
      <c r="K91" s="17">
        <f>IF($C91,BETAW20L!J91,"")</f>
        <v>9552374.8499999996</v>
      </c>
      <c r="L91" s="16">
        <f>IF($C91,BETAW20L!K91,"")</f>
        <v>256500</v>
      </c>
      <c r="M91" s="15">
        <f>IF($C91,BETAW20L!L91,"")</f>
        <v>0</v>
      </c>
      <c r="N91" s="14">
        <f>IF($C91,BETAW20L!M91,"")</f>
        <v>2.0065061517136757</v>
      </c>
      <c r="O91" s="13">
        <f>IF($C91,BETAW20L!N91,"")</f>
        <v>0.61664863371646272</v>
      </c>
      <c r="P91" s="12">
        <f>IF($C91,BETAW20L!O91,"")</f>
        <v>1.389857517997213</v>
      </c>
    </row>
    <row r="92" spans="2:16" x14ac:dyDescent="0.3">
      <c r="B92" s="21">
        <f>BETAW20L!B92</f>
        <v>44285</v>
      </c>
      <c r="C92" s="66">
        <f t="shared" si="4"/>
        <v>1</v>
      </c>
      <c r="D92" s="20">
        <f>IF($C92,BETAW20L!C92,"")</f>
        <v>405.46</v>
      </c>
      <c r="E92" s="22">
        <f>IF($C92,BETAW20L!D92,"")</f>
        <v>37.44</v>
      </c>
      <c r="F92" s="16">
        <f>IF($C92,BETAW20L!E92,"")</f>
        <v>210.51560000000001</v>
      </c>
      <c r="G92" s="16">
        <f>IF($C92,BETAW20L!F92,"")</f>
        <v>48</v>
      </c>
      <c r="H92" s="17">
        <f>IF($C92,BETAW20L!G92,"")</f>
        <v>9604751.0700000003</v>
      </c>
      <c r="I92" s="16">
        <f>IF($C92,BETAW20L!H92,"")</f>
        <v>256500</v>
      </c>
      <c r="J92" s="18">
        <f>IF($C92,BETAW20L!I92,"")</f>
        <v>37.445423274853802</v>
      </c>
      <c r="K92" s="17">
        <f>IF($C92,BETAW20L!J92,"")</f>
        <v>9604751.0700000003</v>
      </c>
      <c r="L92" s="16">
        <f>IF($C92,BETAW20L!K92,"")</f>
        <v>256500</v>
      </c>
      <c r="M92" s="15">
        <f>IF($C92,BETAW20L!L92,"")</f>
        <v>0</v>
      </c>
      <c r="N92" s="14">
        <f>IF($C92,BETAW20L!M92,"")</f>
        <v>2.0009348331814705</v>
      </c>
      <c r="O92" s="13">
        <f>IF($C92,BETAW20L!N92,"")</f>
        <v>0.61438354174857346</v>
      </c>
      <c r="P92" s="12">
        <f>IF($C92,BETAW20L!O92,"")</f>
        <v>1.386551291432897</v>
      </c>
    </row>
    <row r="93" spans="2:16" x14ac:dyDescent="0.3">
      <c r="B93" s="21">
        <f>BETAW20L!B93</f>
        <v>44284</v>
      </c>
      <c r="C93" s="66">
        <f t="shared" si="4"/>
        <v>1</v>
      </c>
      <c r="D93" s="20">
        <f>IF($C93,BETAW20L!C93,"")</f>
        <v>409.95</v>
      </c>
      <c r="E93" s="22">
        <f>IF($C93,BETAW20L!D93,"")</f>
        <v>37.75</v>
      </c>
      <c r="F93" s="16">
        <f>IF($C93,BETAW20L!E93,"")</f>
        <v>496.78309999999999</v>
      </c>
      <c r="G93" s="16">
        <f>IF($C93,BETAW20L!F93,"")</f>
        <v>78</v>
      </c>
      <c r="H93" s="17">
        <f>IF($C93,BETAW20L!G93,"")</f>
        <v>9686242.0100000016</v>
      </c>
      <c r="I93" s="16">
        <f>IF($C93,BETAW20L!H93,"")</f>
        <v>256500</v>
      </c>
      <c r="J93" s="18">
        <f>IF($C93,BETAW20L!I93,"")</f>
        <v>37.763126744639379</v>
      </c>
      <c r="K93" s="17">
        <f>IF($C93,BETAW20L!J93,"")</f>
        <v>9686242.0100000016</v>
      </c>
      <c r="L93" s="16">
        <f>IF($C93,BETAW20L!K93,"")</f>
        <v>256500</v>
      </c>
      <c r="M93" s="15">
        <f>IF($C93,BETAW20L!L93,"")</f>
        <v>0</v>
      </c>
      <c r="N93" s="14">
        <f>IF($C93,BETAW20L!M93,"")</f>
        <v>2.0004695185186683</v>
      </c>
      <c r="O93" s="13">
        <f>IF($C93,BETAW20L!N93,"")</f>
        <v>0.61257109660013531</v>
      </c>
      <c r="P93" s="12">
        <f>IF($C93,BETAW20L!O93,"")</f>
        <v>1.3878984219185329</v>
      </c>
    </row>
    <row r="94" spans="2:16" x14ac:dyDescent="0.3">
      <c r="B94" s="21">
        <f>BETAW20L!B94</f>
        <v>44281</v>
      </c>
      <c r="C94" s="66">
        <f t="shared" si="4"/>
        <v>1</v>
      </c>
      <c r="D94" s="20">
        <f>IF($C94,BETAW20L!C94,"")</f>
        <v>395.8</v>
      </c>
      <c r="E94" s="22">
        <f>IF($C94,BETAW20L!D94,"")</f>
        <v>36.5</v>
      </c>
      <c r="F94" s="16">
        <f>IF($C94,BETAW20L!E94,"")</f>
        <v>445.6148</v>
      </c>
      <c r="G94" s="16">
        <f>IF($C94,BETAW20L!F94,"")</f>
        <v>93</v>
      </c>
      <c r="H94" s="17">
        <f>IF($C94,BETAW20L!G94,"")</f>
        <v>8628145.4399999995</v>
      </c>
      <c r="I94" s="16">
        <f>IF($C94,BETAW20L!H94,"")</f>
        <v>236500</v>
      </c>
      <c r="J94" s="18">
        <f>IF($C94,BETAW20L!I94,"")</f>
        <v>36.482644566596193</v>
      </c>
      <c r="K94" s="17">
        <f>IF($C94,BETAW20L!J94,"")</f>
        <v>9357798.3313319236</v>
      </c>
      <c r="L94" s="16">
        <f>IF($C94,BETAW20L!K94,"")</f>
        <v>256500</v>
      </c>
      <c r="M94" s="15">
        <f>IF($C94,BETAW20L!L94,"")</f>
        <v>0</v>
      </c>
      <c r="N94" s="14">
        <f>IF($C94,BETAW20L!M94,"")</f>
        <v>2.0017217839886765</v>
      </c>
      <c r="O94" s="13">
        <f>IF($C94,BETAW20L!N94,"")</f>
        <v>0.62293592612294479</v>
      </c>
      <c r="P94" s="12">
        <f>IF($C94,BETAW20L!O94,"")</f>
        <v>1.3787858578657317</v>
      </c>
    </row>
    <row r="95" spans="2:16" x14ac:dyDescent="0.3">
      <c r="B95" s="21">
        <f>BETAW20L!B95</f>
        <v>44280</v>
      </c>
      <c r="C95" s="66">
        <f t="shared" si="4"/>
        <v>1</v>
      </c>
      <c r="D95" s="20">
        <f>IF($C95,BETAW20L!C95,"")</f>
        <v>378.9</v>
      </c>
      <c r="E95" s="22">
        <f>IF($C95,BETAW20L!D95,"")</f>
        <v>34.880000000000003</v>
      </c>
      <c r="F95" s="16">
        <f>IF($C95,BETAW20L!E95,"")</f>
        <v>470.35720000000003</v>
      </c>
      <c r="G95" s="16">
        <f>IF($C95,BETAW20L!F95,"")</f>
        <v>111</v>
      </c>
      <c r="H95" s="17">
        <f>IF($C95,BETAW20L!G95,"")</f>
        <v>8240275.7400000002</v>
      </c>
      <c r="I95" s="16">
        <f>IF($C95,BETAW20L!H95,"")</f>
        <v>236500</v>
      </c>
      <c r="J95" s="18">
        <f>IF($C95,BETAW20L!I95,"")</f>
        <v>34.84260355179704</v>
      </c>
      <c r="K95" s="17">
        <f>IF($C95,BETAW20L!J95,"")</f>
        <v>8937127.8110359404</v>
      </c>
      <c r="L95" s="16">
        <f>IF($C95,BETAW20L!K95,"")</f>
        <v>256500</v>
      </c>
      <c r="M95" s="15">
        <f>IF($C95,BETAW20L!L95,"")</f>
        <v>20000</v>
      </c>
      <c r="N95" s="14">
        <f>IF($C95,BETAW20L!M95,"")</f>
        <v>2.0017170144874923</v>
      </c>
      <c r="O95" s="13">
        <f>IF($C95,BETAW20L!N95,"")</f>
        <v>0.63802386186743421</v>
      </c>
      <c r="P95" s="12">
        <f>IF($C95,BETAW20L!O95,"")</f>
        <v>1.363693152620058</v>
      </c>
    </row>
    <row r="96" spans="2:16" x14ac:dyDescent="0.3">
      <c r="B96" s="21">
        <f>BETAW20L!B96</f>
        <v>44279</v>
      </c>
      <c r="C96" s="66">
        <f t="shared" si="4"/>
        <v>1</v>
      </c>
      <c r="D96" s="20">
        <f>IF($C96,BETAW20L!C96,"")</f>
        <v>388.34</v>
      </c>
      <c r="E96" s="22">
        <f>IF($C96,BETAW20L!D96,"")</f>
        <v>35.75</v>
      </c>
      <c r="F96" s="16">
        <f>IF($C96,BETAW20L!E96,"")</f>
        <v>676.8297</v>
      </c>
      <c r="G96" s="16">
        <f>IF($C96,BETAW20L!F96,"")</f>
        <v>142</v>
      </c>
      <c r="H96" s="17">
        <f>IF($C96,BETAW20L!G96,"")</f>
        <v>8433954.1699999999</v>
      </c>
      <c r="I96" s="16">
        <f>IF($C96,BETAW20L!H96,"")</f>
        <v>236500</v>
      </c>
      <c r="J96" s="18">
        <f>IF($C96,BETAW20L!I96,"")</f>
        <v>35.661539830866808</v>
      </c>
      <c r="K96" s="17">
        <f>IF($C96,BETAW20L!J96,"")</f>
        <v>8433954.1699999999</v>
      </c>
      <c r="L96" s="16">
        <f>IF($C96,BETAW20L!K96,"")</f>
        <v>236500</v>
      </c>
      <c r="M96" s="15">
        <f>IF($C96,BETAW20L!L96,"")</f>
        <v>0</v>
      </c>
      <c r="N96" s="14">
        <f>IF($C96,BETAW20L!M96,"")</f>
        <v>1.9972731497543814</v>
      </c>
      <c r="O96" s="13">
        <f>IF($C96,BETAW20L!N96,"")</f>
        <v>0.68440853408146984</v>
      </c>
      <c r="P96" s="12">
        <f>IF($C96,BETAW20L!O96,"")</f>
        <v>1.3128646156729116</v>
      </c>
    </row>
    <row r="97" spans="2:16" x14ac:dyDescent="0.3">
      <c r="B97" s="21">
        <f>BETAW20L!B97</f>
        <v>44278</v>
      </c>
      <c r="C97" s="66">
        <f t="shared" si="4"/>
        <v>1</v>
      </c>
      <c r="D97" s="20">
        <f>IF($C97,BETAW20L!C97,"")</f>
        <v>398.11</v>
      </c>
      <c r="E97" s="22">
        <f>IF($C97,BETAW20L!D97,"")</f>
        <v>37.04</v>
      </c>
      <c r="F97" s="16">
        <f>IF($C97,BETAW20L!E97,"")</f>
        <v>525.17290000000003</v>
      </c>
      <c r="G97" s="16">
        <f>IF($C97,BETAW20L!F97,"")</f>
        <v>76</v>
      </c>
      <c r="H97" s="17">
        <f>IF($C97,BETAW20L!G97,"")</f>
        <v>8679847.6400000006</v>
      </c>
      <c r="I97" s="16">
        <f>IF($C97,BETAW20L!H97,"")</f>
        <v>236500</v>
      </c>
      <c r="J97" s="18">
        <f>IF($C97,BETAW20L!I97,"")</f>
        <v>36.701258520084572</v>
      </c>
      <c r="K97" s="17">
        <f>IF($C97,BETAW20L!J97,"")</f>
        <v>8679847.6400000006</v>
      </c>
      <c r="L97" s="16">
        <f>IF($C97,BETAW20L!K97,"")</f>
        <v>236500</v>
      </c>
      <c r="M97" s="15">
        <f>IF($C97,BETAW20L!L97,"")</f>
        <v>0</v>
      </c>
      <c r="N97" s="14">
        <f>IF($C97,BETAW20L!M97,"")</f>
        <v>1.9995134223346804</v>
      </c>
      <c r="O97" s="13">
        <f>IF($C97,BETAW20L!N97,"")</f>
        <v>0.67328046555434695</v>
      </c>
      <c r="P97" s="12">
        <f>IF($C97,BETAW20L!O97,"")</f>
        <v>1.3262329567803335</v>
      </c>
    </row>
    <row r="98" spans="2:16" x14ac:dyDescent="0.3">
      <c r="B98" s="21">
        <f>BETAW20L!B98</f>
        <v>44277</v>
      </c>
      <c r="C98" s="66">
        <f t="shared" si="4"/>
        <v>1</v>
      </c>
      <c r="D98" s="20">
        <f>IF($C98,BETAW20L!C98,"")</f>
        <v>400.42</v>
      </c>
      <c r="E98" s="22">
        <f>IF($C98,BETAW20L!D98,"")</f>
        <v>37.39</v>
      </c>
      <c r="F98" s="16">
        <f>IF($C98,BETAW20L!E98,"")</f>
        <v>111.59639999999999</v>
      </c>
      <c r="G98" s="16">
        <f>IF($C98,BETAW20L!F98,"")</f>
        <v>22</v>
      </c>
      <c r="H98" s="17">
        <f>IF($C98,BETAW20L!G98,"")</f>
        <v>8782117.4399999995</v>
      </c>
      <c r="I98" s="16">
        <f>IF($C98,BETAW20L!H98,"")</f>
        <v>236500</v>
      </c>
      <c r="J98" s="18">
        <f>IF($C98,BETAW20L!I98,"")</f>
        <v>37.133688964059196</v>
      </c>
      <c r="K98" s="17">
        <f>IF($C98,BETAW20L!J98,"")</f>
        <v>8782117.4399999995</v>
      </c>
      <c r="L98" s="16">
        <f>IF($C98,BETAW20L!K98,"")</f>
        <v>236500</v>
      </c>
      <c r="M98" s="15">
        <f>IF($C98,BETAW20L!L98,"")</f>
        <v>0</v>
      </c>
      <c r="N98" s="14">
        <f>IF($C98,BETAW20L!M98,"")</f>
        <v>2.000935382617703</v>
      </c>
      <c r="O98" s="13">
        <f>IF($C98,BETAW20L!N98,"")</f>
        <v>0.6673663339214011</v>
      </c>
      <c r="P98" s="12">
        <f>IF($C98,BETAW20L!O98,"")</f>
        <v>1.3335690486963017</v>
      </c>
    </row>
    <row r="99" spans="2:16" x14ac:dyDescent="0.3">
      <c r="B99" s="21">
        <f>BETAW20L!B99</f>
        <v>44274</v>
      </c>
      <c r="C99" s="66">
        <f t="shared" si="4"/>
        <v>1</v>
      </c>
      <c r="D99" s="20">
        <f>IF($C99,BETAW20L!C99,"")</f>
        <v>399.78</v>
      </c>
      <c r="E99" s="22">
        <f>IF($C99,BETAW20L!D99,"")</f>
        <v>37.090000000000003</v>
      </c>
      <c r="F99" s="16">
        <f>IF($C99,BETAW20L!E99,"")</f>
        <v>178.7235</v>
      </c>
      <c r="G99" s="16">
        <f>IF($C99,BETAW20L!F99,"")</f>
        <v>21</v>
      </c>
      <c r="H99" s="17">
        <f>IF($C99,BETAW20L!G99,"")</f>
        <v>8779580.1499999985</v>
      </c>
      <c r="I99" s="16">
        <f>IF($C99,BETAW20L!H99,"")</f>
        <v>236500</v>
      </c>
      <c r="J99" s="18">
        <f>IF($C99,BETAW20L!I99,"")</f>
        <v>37.122960465116272</v>
      </c>
      <c r="K99" s="17">
        <f>IF($C99,BETAW20L!J99,"")</f>
        <v>8779580.1499999985</v>
      </c>
      <c r="L99" s="16">
        <f>IF($C99,BETAW20L!K99,"")</f>
        <v>236500</v>
      </c>
      <c r="M99" s="15">
        <f>IF($C99,BETAW20L!L99,"")</f>
        <v>0</v>
      </c>
      <c r="N99" s="14">
        <f>IF($C99,BETAW20L!M99,"")</f>
        <v>2.0009759509969278</v>
      </c>
      <c r="O99" s="13">
        <f>IF($C99,BETAW20L!N99,"")</f>
        <v>0.66702150216146738</v>
      </c>
      <c r="P99" s="12">
        <f>IF($C99,BETAW20L!O99,"")</f>
        <v>1.3339544488354607</v>
      </c>
    </row>
    <row r="100" spans="2:16" x14ac:dyDescent="0.3">
      <c r="B100" s="21">
        <f>BETAW20L!B100</f>
        <v>44273</v>
      </c>
      <c r="C100" s="66">
        <f t="shared" si="4"/>
        <v>1</v>
      </c>
      <c r="D100" s="20">
        <f>IF($C100,BETAW20L!C100,"")</f>
        <v>413.79</v>
      </c>
      <c r="E100" s="22">
        <f>IF($C100,BETAW20L!D100,"")</f>
        <v>38.06</v>
      </c>
      <c r="F100" s="16">
        <f>IF($C100,BETAW20L!E100,"")</f>
        <v>58.217199999999998</v>
      </c>
      <c r="G100" s="16">
        <f>IF($C100,BETAW20L!F100,"")</f>
        <v>23</v>
      </c>
      <c r="H100" s="17">
        <f>IF($C100,BETAW20L!G100,"")</f>
        <v>9022978.379999999</v>
      </c>
      <c r="I100" s="16">
        <f>IF($C100,BETAW20L!H100,"")</f>
        <v>236500</v>
      </c>
      <c r="J100" s="18">
        <f>IF($C100,BETAW20L!I100,"")</f>
        <v>38.152128456659618</v>
      </c>
      <c r="K100" s="17">
        <f>IF($C100,BETAW20L!J100,"")</f>
        <v>9022978.379999999</v>
      </c>
      <c r="L100" s="16">
        <f>IF($C100,BETAW20L!K100,"")</f>
        <v>236500</v>
      </c>
      <c r="M100" s="15">
        <f>IF($C100,BETAW20L!L100,"")</f>
        <v>0</v>
      </c>
      <c r="N100" s="14">
        <f>IF($C100,BETAW20L!M100,"")</f>
        <v>2.0000535178052816</v>
      </c>
      <c r="O100" s="13">
        <f>IF($C100,BETAW20L!N100,"")</f>
        <v>0.66059336495938725</v>
      </c>
      <c r="P100" s="12">
        <f>IF($C100,BETAW20L!O100,"")</f>
        <v>1.3394601528458945</v>
      </c>
    </row>
    <row r="101" spans="2:16" x14ac:dyDescent="0.3">
      <c r="B101" s="21">
        <f>BETAW20L!B101</f>
        <v>44272</v>
      </c>
      <c r="C101" s="66">
        <f t="shared" si="4"/>
        <v>1</v>
      </c>
      <c r="D101" s="20">
        <f>IF($C101,BETAW20L!C101,"")</f>
        <v>404.72</v>
      </c>
      <c r="E101" s="22">
        <f>IF($C101,BETAW20L!D101,"")</f>
        <v>37.340000000000003</v>
      </c>
      <c r="F101" s="16">
        <f>IF($C101,BETAW20L!E101,"")</f>
        <v>2856.3420000000001</v>
      </c>
      <c r="G101" s="16">
        <f>IF($C101,BETAW20L!F101,"")</f>
        <v>138</v>
      </c>
      <c r="H101" s="17">
        <f>IF($C101,BETAW20L!G101,"")</f>
        <v>8824538.7300000004</v>
      </c>
      <c r="I101" s="16">
        <f>IF($C101,BETAW20L!H101,"")</f>
        <v>236500</v>
      </c>
      <c r="J101" s="18">
        <f>IF($C101,BETAW20L!I101,"")</f>
        <v>37.313060169133195</v>
      </c>
      <c r="K101" s="17">
        <f>IF($C101,BETAW20L!J101,"")</f>
        <v>8824538.7300000004</v>
      </c>
      <c r="L101" s="16">
        <f>IF($C101,BETAW20L!K101,"")</f>
        <v>236500</v>
      </c>
      <c r="M101" s="15">
        <f>IF($C101,BETAW20L!L101,"")</f>
        <v>0</v>
      </c>
      <c r="N101" s="14">
        <f>IF($C101,BETAW20L!M101,"")</f>
        <v>2.0002244491253993</v>
      </c>
      <c r="O101" s="13">
        <f>IF($C101,BETAW20L!N101,"")</f>
        <v>0.66796671195526613</v>
      </c>
      <c r="P101" s="12">
        <f>IF($C101,BETAW20L!O101,"")</f>
        <v>1.332257737170133</v>
      </c>
    </row>
    <row r="102" spans="2:16" x14ac:dyDescent="0.3">
      <c r="B102" s="21">
        <f>BETAW20L!B102</f>
        <v>44271</v>
      </c>
      <c r="C102" s="66">
        <f t="shared" si="4"/>
        <v>1</v>
      </c>
      <c r="D102" s="20">
        <f>IF($C102,BETAW20L!C102,"")</f>
        <v>422.82</v>
      </c>
      <c r="E102" s="22">
        <f>IF($C102,BETAW20L!D102,"")</f>
        <v>39.39</v>
      </c>
      <c r="F102" s="16">
        <f>IF($C102,BETAW20L!E102,"")</f>
        <v>78.90634</v>
      </c>
      <c r="G102" s="16">
        <f>IF($C102,BETAW20L!F102,"")</f>
        <v>24</v>
      </c>
      <c r="H102" s="17">
        <f>IF($C102,BETAW20L!G102,"")</f>
        <v>9174369.8699999992</v>
      </c>
      <c r="I102" s="16">
        <f>IF($C102,BETAW20L!H102,"")</f>
        <v>236500</v>
      </c>
      <c r="J102" s="18">
        <f>IF($C102,BETAW20L!I102,"")</f>
        <v>38.792261606765322</v>
      </c>
      <c r="K102" s="17">
        <f>IF($C102,BETAW20L!J102,"")</f>
        <v>9174369.8699999992</v>
      </c>
      <c r="L102" s="16">
        <f>IF($C102,BETAW20L!K102,"")</f>
        <v>236500</v>
      </c>
      <c r="M102" s="15">
        <f>IF($C102,BETAW20L!L102,"")</f>
        <v>0</v>
      </c>
      <c r="N102" s="14">
        <f>IF($C102,BETAW20L!M102,"")</f>
        <v>2.0005901124629504</v>
      </c>
      <c r="O102" s="13">
        <f>IF($C102,BETAW20L!N102,"")</f>
        <v>0.65653050131496393</v>
      </c>
      <c r="P102" s="12">
        <f>IF($C102,BETAW20L!O102,"")</f>
        <v>1.3440596111479863</v>
      </c>
    </row>
    <row r="103" spans="2:16" x14ac:dyDescent="0.3">
      <c r="B103" s="21">
        <f>BETAW20L!B103</f>
        <v>44270</v>
      </c>
      <c r="C103" s="66">
        <f t="shared" si="4"/>
        <v>1</v>
      </c>
      <c r="D103" s="20">
        <f>IF($C103,BETAW20L!C103,"")</f>
        <v>431.37</v>
      </c>
      <c r="E103" s="22">
        <f>IF($C103,BETAW20L!D103,"")</f>
        <v>39.81</v>
      </c>
      <c r="F103" s="16">
        <f>IF($C103,BETAW20L!E103,"")</f>
        <v>463.44740000000002</v>
      </c>
      <c r="G103" s="16">
        <f>IF($C103,BETAW20L!F103,"")</f>
        <v>36</v>
      </c>
      <c r="H103" s="17">
        <f>IF($C103,BETAW20L!G103,"")</f>
        <v>9399582.4799999986</v>
      </c>
      <c r="I103" s="16">
        <f>IF($C103,BETAW20L!H103,"")</f>
        <v>236500</v>
      </c>
      <c r="J103" s="18">
        <f>IF($C103,BETAW20L!I103,"")</f>
        <v>39.74453479915433</v>
      </c>
      <c r="K103" s="17">
        <f>IF($C103,BETAW20L!J103,"")</f>
        <v>9399582.4799999986</v>
      </c>
      <c r="L103" s="16">
        <f>IF($C103,BETAW20L!K103,"")</f>
        <v>236500</v>
      </c>
      <c r="M103" s="15">
        <f>IF($C103,BETAW20L!L103,"")</f>
        <v>0</v>
      </c>
      <c r="N103" s="14">
        <f>IF($C103,BETAW20L!M103,"")</f>
        <v>1.9933025982660459</v>
      </c>
      <c r="O103" s="13">
        <f>IF($C103,BETAW20L!N103,"")</f>
        <v>0.6472279160212232</v>
      </c>
      <c r="P103" s="12">
        <f>IF($C103,BETAW20L!O103,"")</f>
        <v>1.3460746822448226</v>
      </c>
    </row>
    <row r="104" spans="2:16" x14ac:dyDescent="0.3">
      <c r="B104" s="21">
        <f>BETAW20L!B104</f>
        <v>44267</v>
      </c>
      <c r="C104" s="66">
        <f t="shared" si="4"/>
        <v>1</v>
      </c>
      <c r="D104" s="20">
        <f>IF($C104,BETAW20L!C104,"")</f>
        <v>433.48</v>
      </c>
      <c r="E104" s="22">
        <f>IF($C104,BETAW20L!D104,"")</f>
        <v>39.9</v>
      </c>
      <c r="F104" s="16">
        <f>IF($C104,BETAW20L!E104,"")</f>
        <v>148.56100000000001</v>
      </c>
      <c r="G104" s="16">
        <f>IF($C104,BETAW20L!F104,"")</f>
        <v>29</v>
      </c>
      <c r="H104" s="17">
        <f>IF($C104,BETAW20L!G104,"")</f>
        <v>9435912.2699999977</v>
      </c>
      <c r="I104" s="16">
        <f>IF($C104,BETAW20L!H104,"")</f>
        <v>236500</v>
      </c>
      <c r="J104" s="18">
        <f>IF($C104,BETAW20L!I104,"")</f>
        <v>39.898149133192376</v>
      </c>
      <c r="K104" s="17">
        <f>IF($C104,BETAW20L!J104,"")</f>
        <v>9435912.2699999977</v>
      </c>
      <c r="L104" s="16">
        <f>IF($C104,BETAW20L!K104,"")</f>
        <v>236500</v>
      </c>
      <c r="M104" s="15">
        <f>IF($C104,BETAW20L!L104,"")</f>
        <v>0</v>
      </c>
      <c r="N104" s="14">
        <f>IF($C104,BETAW20L!M104,"")</f>
        <v>1.9977188533144348</v>
      </c>
      <c r="O104" s="13">
        <f>IF($C104,BETAW20L!N104,"")</f>
        <v>0.64630739090159017</v>
      </c>
      <c r="P104" s="12">
        <f>IF($C104,BETAW20L!O104,"")</f>
        <v>1.3514114624128446</v>
      </c>
    </row>
    <row r="105" spans="2:16" x14ac:dyDescent="0.3">
      <c r="B105" s="21">
        <f>BETAW20L!B105</f>
        <v>44266</v>
      </c>
      <c r="C105" s="66">
        <f t="shared" si="4"/>
        <v>1</v>
      </c>
      <c r="D105" s="20">
        <f>IF($C105,BETAW20L!C105,"")</f>
        <v>428.44</v>
      </c>
      <c r="E105" s="22">
        <f>IF($C105,BETAW20L!D105,"")</f>
        <v>39.51</v>
      </c>
      <c r="F105" s="16">
        <f>IF($C105,BETAW20L!E105,"")</f>
        <v>196.6848</v>
      </c>
      <c r="G105" s="16">
        <f>IF($C105,BETAW20L!F105,"")</f>
        <v>39</v>
      </c>
      <c r="H105" s="17">
        <f>IF($C105,BETAW20L!G105,"")</f>
        <v>9343928.7400000021</v>
      </c>
      <c r="I105" s="16">
        <f>IF($C105,BETAW20L!H105,"")</f>
        <v>236500</v>
      </c>
      <c r="J105" s="18">
        <f>IF($C105,BETAW20L!I105,"")</f>
        <v>39.509212431289647</v>
      </c>
      <c r="K105" s="17">
        <f>IF($C105,BETAW20L!J105,"")</f>
        <v>9343928.7400000021</v>
      </c>
      <c r="L105" s="16">
        <f>IF($C105,BETAW20L!K105,"")</f>
        <v>236500</v>
      </c>
      <c r="M105" s="15">
        <f>IF($C105,BETAW20L!L105,"")</f>
        <v>0</v>
      </c>
      <c r="N105" s="14">
        <f>IF($C105,BETAW20L!M105,"")</f>
        <v>2.0074574808882795</v>
      </c>
      <c r="O105" s="13">
        <f>IF($C105,BETAW20L!N105,"")</f>
        <v>0.64886835277812693</v>
      </c>
      <c r="P105" s="12">
        <f>IF($C105,BETAW20L!O105,"")</f>
        <v>1.3585891281101525</v>
      </c>
    </row>
    <row r="106" spans="2:16" x14ac:dyDescent="0.3">
      <c r="B106" s="21">
        <f>BETAW20L!B106</f>
        <v>44265</v>
      </c>
      <c r="C106" s="66">
        <f t="shared" si="4"/>
        <v>1</v>
      </c>
      <c r="D106" s="20">
        <f>IF($C106,BETAW20L!C106,"")</f>
        <v>432.4</v>
      </c>
      <c r="E106" s="22">
        <f>IF($C106,BETAW20L!D106,"")</f>
        <v>39.75</v>
      </c>
      <c r="F106" s="16">
        <f>IF($C106,BETAW20L!E106,"")</f>
        <v>1016.175</v>
      </c>
      <c r="G106" s="16">
        <f>IF($C106,BETAW20L!F106,"")</f>
        <v>55</v>
      </c>
      <c r="H106" s="17">
        <f>IF($C106,BETAW20L!G106,"")</f>
        <v>9429861.1600000001</v>
      </c>
      <c r="I106" s="16">
        <f>IF($C106,BETAW20L!H106,"")</f>
        <v>236500</v>
      </c>
      <c r="J106" s="18">
        <f>IF($C106,BETAW20L!I106,"")</f>
        <v>39.872563044397467</v>
      </c>
      <c r="K106" s="17">
        <f>IF($C106,BETAW20L!J106,"")</f>
        <v>9429861.1600000001</v>
      </c>
      <c r="L106" s="16">
        <f>IF($C106,BETAW20L!K106,"")</f>
        <v>236500</v>
      </c>
      <c r="M106" s="15">
        <f>IF($C106,BETAW20L!L106,"")</f>
        <v>0</v>
      </c>
      <c r="N106" s="14">
        <f>IF($C106,BETAW20L!M106,"")</f>
        <v>1.9981939988605304</v>
      </c>
      <c r="O106" s="13">
        <f>IF($C106,BETAW20L!N106,"")</f>
        <v>0.64591534028481923</v>
      </c>
      <c r="P106" s="12">
        <f>IF($C106,BETAW20L!O106,"")</f>
        <v>1.3522786585757112</v>
      </c>
    </row>
    <row r="107" spans="2:16" x14ac:dyDescent="0.3">
      <c r="B107" s="21">
        <f>BETAW20L!B107</f>
        <v>44264</v>
      </c>
      <c r="C107" s="66">
        <f t="shared" si="4"/>
        <v>1</v>
      </c>
      <c r="D107" s="20">
        <f>IF($C107,BETAW20L!C107,"")</f>
        <v>428.38</v>
      </c>
      <c r="E107" s="22">
        <f>IF($C107,BETAW20L!D107,"")</f>
        <v>39.22</v>
      </c>
      <c r="F107" s="16">
        <f>IF($C107,BETAW20L!E107,"")</f>
        <v>1125.55</v>
      </c>
      <c r="G107" s="16">
        <f>IF($C107,BETAW20L!F107,"")</f>
        <v>84</v>
      </c>
      <c r="H107" s="17">
        <f>IF($C107,BETAW20L!G107,"")</f>
        <v>9326322.3699999992</v>
      </c>
      <c r="I107" s="16">
        <f>IF($C107,BETAW20L!H107,"")</f>
        <v>236500</v>
      </c>
      <c r="J107" s="18">
        <f>IF($C107,BETAW20L!I107,"")</f>
        <v>39.434766892177585</v>
      </c>
      <c r="K107" s="17">
        <f>IF($C107,BETAW20L!J107,"")</f>
        <v>9326322.3699999992</v>
      </c>
      <c r="L107" s="16">
        <f>IF($C107,BETAW20L!K107,"")</f>
        <v>236500</v>
      </c>
      <c r="M107" s="15">
        <f>IF($C107,BETAW20L!L107,"")</f>
        <v>0</v>
      </c>
      <c r="N107" s="14">
        <f>IF($C107,BETAW20L!M107,"")</f>
        <v>2.0005911151021043</v>
      </c>
      <c r="O107" s="13">
        <f>IF($C107,BETAW20L!N107,"")</f>
        <v>0.65003089422481553</v>
      </c>
      <c r="P107" s="12">
        <f>IF($C107,BETAW20L!O107,"")</f>
        <v>1.3505602208772889</v>
      </c>
    </row>
    <row r="108" spans="2:16" x14ac:dyDescent="0.3">
      <c r="B108" s="21">
        <f>BETAW20L!B108</f>
        <v>44263</v>
      </c>
      <c r="C108" s="66">
        <f t="shared" si="4"/>
        <v>1</v>
      </c>
      <c r="D108" s="20">
        <f>IF($C108,BETAW20L!C108,"")</f>
        <v>416.13</v>
      </c>
      <c r="E108" s="22">
        <f>IF($C108,BETAW20L!D108,"")</f>
        <v>38.340000000000003</v>
      </c>
      <c r="F108" s="16">
        <f>IF($C108,BETAW20L!E108,"")</f>
        <v>596.52390000000003</v>
      </c>
      <c r="G108" s="16">
        <f>IF($C108,BETAW20L!F108,"")</f>
        <v>37</v>
      </c>
      <c r="H108" s="17">
        <f>IF($C108,BETAW20L!G108,"")</f>
        <v>9066152.0600000005</v>
      </c>
      <c r="I108" s="16">
        <f>IF($C108,BETAW20L!H108,"")</f>
        <v>236500</v>
      </c>
      <c r="J108" s="18">
        <f>IF($C108,BETAW20L!I108,"")</f>
        <v>38.334681014799159</v>
      </c>
      <c r="K108" s="17">
        <f>IF($C108,BETAW20L!J108,"")</f>
        <v>9066152.0600000005</v>
      </c>
      <c r="L108" s="16">
        <f>IF($C108,BETAW20L!K108,"")</f>
        <v>236500</v>
      </c>
      <c r="M108" s="15">
        <f>IF($C108,BETAW20L!L108,"")</f>
        <v>0</v>
      </c>
      <c r="N108" s="14">
        <f>IF($C108,BETAW20L!M108,"")</f>
        <v>1.9984403327998006</v>
      </c>
      <c r="O108" s="13">
        <f>IF($C108,BETAW20L!N108,"")</f>
        <v>0.65898563144108568</v>
      </c>
      <c r="P108" s="12">
        <f>IF($C108,BETAW20L!O108,"")</f>
        <v>1.339454701358715</v>
      </c>
    </row>
    <row r="109" spans="2:16" x14ac:dyDescent="0.3">
      <c r="B109" s="21">
        <f>BETAW20L!B109</f>
        <v>44260</v>
      </c>
      <c r="C109" s="66">
        <f t="shared" ref="C109:C113" si="5">IF(AND($B109&gt;=$D$3,OR($B109&lt;=$D$4,$B110&lt;$D$4)),1,0)</f>
        <v>1</v>
      </c>
      <c r="D109" s="20">
        <f>IF($C109,BETAW20L!C109,"")</f>
        <v>405.41</v>
      </c>
      <c r="E109" s="22">
        <f>IF($C109,BETAW20L!D109,"")</f>
        <v>37.15</v>
      </c>
      <c r="F109" s="16">
        <f>IF($C109,BETAW20L!E109,"")</f>
        <v>996.15009999999995</v>
      </c>
      <c r="G109" s="16">
        <f>IF($C109,BETAW20L!F109,"")</f>
        <v>51</v>
      </c>
      <c r="H109" s="17">
        <f>IF($C109,BETAW20L!G109,"")</f>
        <v>8832268.540000001</v>
      </c>
      <c r="I109" s="16">
        <f>IF($C109,BETAW20L!H109,"")</f>
        <v>236500</v>
      </c>
      <c r="J109" s="18">
        <f>IF($C109,BETAW20L!I109,"")</f>
        <v>37.345744355179711</v>
      </c>
      <c r="K109" s="17">
        <f>IF($C109,BETAW20L!J109,"")</f>
        <v>8832268.540000001</v>
      </c>
      <c r="L109" s="16">
        <f>IF($C109,BETAW20L!K109,"")</f>
        <v>236500</v>
      </c>
      <c r="M109" s="15">
        <f>IF($C109,BETAW20L!L109,"")</f>
        <v>0</v>
      </c>
      <c r="N109" s="14">
        <f>IF($C109,BETAW20L!M109,"")</f>
        <v>2.0023768355666411</v>
      </c>
      <c r="O109" s="13">
        <f>IF($C109,BETAW20L!N109,"")</f>
        <v>0.66759857937924505</v>
      </c>
      <c r="P109" s="12">
        <f>IF($C109,BETAW20L!O109,"")</f>
        <v>1.334778256187396</v>
      </c>
    </row>
    <row r="110" spans="2:16" x14ac:dyDescent="0.3">
      <c r="B110" s="21">
        <f>BETAW20L!B110</f>
        <v>44259</v>
      </c>
      <c r="C110" s="66">
        <f t="shared" si="5"/>
        <v>1</v>
      </c>
      <c r="D110" s="20">
        <f>IF($C110,BETAW20L!C110,"")</f>
        <v>407.62</v>
      </c>
      <c r="E110" s="22">
        <f>IF($C110,BETAW20L!D110,"")</f>
        <v>37.880000000000003</v>
      </c>
      <c r="F110" s="16">
        <f>IF($C110,BETAW20L!E110,"")</f>
        <v>853.23259999999993</v>
      </c>
      <c r="G110" s="16">
        <f>IF($C110,BETAW20L!F110,"")</f>
        <v>44</v>
      </c>
      <c r="H110" s="17">
        <f>IF($C110,BETAW20L!G110,"")</f>
        <v>8922723.3400000017</v>
      </c>
      <c r="I110" s="16">
        <f>IF($C110,BETAW20L!H110,"")</f>
        <v>236500</v>
      </c>
      <c r="J110" s="18">
        <f>IF($C110,BETAW20L!I110,"")</f>
        <v>37.728217082452439</v>
      </c>
      <c r="K110" s="17">
        <f>IF($C110,BETAW20L!J110,"")</f>
        <v>8922723.3400000017</v>
      </c>
      <c r="L110" s="16">
        <f>IF($C110,BETAW20L!K110,"")</f>
        <v>236500</v>
      </c>
      <c r="M110" s="15">
        <f>IF($C110,BETAW20L!L110,"")</f>
        <v>0</v>
      </c>
      <c r="N110" s="14">
        <f>IF($C110,BETAW20L!M110,"")</f>
        <v>2.0051683772143041</v>
      </c>
      <c r="O110" s="13">
        <f>IF($C110,BETAW20L!N110,"")</f>
        <v>0.66262535043476967</v>
      </c>
      <c r="P110" s="12">
        <f>IF($C110,BETAW20L!O110,"")</f>
        <v>1.3425430267795344</v>
      </c>
    </row>
    <row r="111" spans="2:16" x14ac:dyDescent="0.3">
      <c r="B111" s="21">
        <f>BETAW20L!B111</f>
        <v>44258</v>
      </c>
      <c r="C111" s="66">
        <f t="shared" si="5"/>
        <v>1</v>
      </c>
      <c r="D111" s="20">
        <f>IF($C111,BETAW20L!C111,"")</f>
        <v>406.94</v>
      </c>
      <c r="E111" s="22">
        <f>IF($C111,BETAW20L!D111,"")</f>
        <v>37.4</v>
      </c>
      <c r="F111" s="16">
        <f>IF($C111,BETAW20L!E111,"")</f>
        <v>1199.796</v>
      </c>
      <c r="G111" s="16">
        <f>IF($C111,BETAW20L!F111,"")</f>
        <v>54</v>
      </c>
      <c r="H111" s="17">
        <f>IF($C111,BETAW20L!G111,"")</f>
        <v>8851938.8900000006</v>
      </c>
      <c r="I111" s="16">
        <f>IF($C111,BETAW20L!H111,"")</f>
        <v>236500</v>
      </c>
      <c r="J111" s="18">
        <f>IF($C111,BETAW20L!I111,"")</f>
        <v>37.428917082452436</v>
      </c>
      <c r="K111" s="17">
        <f>IF($C111,BETAW20L!J111,"")</f>
        <v>8851938.8900000006</v>
      </c>
      <c r="L111" s="16">
        <f>IF($C111,BETAW20L!K111,"")</f>
        <v>236500</v>
      </c>
      <c r="M111" s="15">
        <f>IF($C111,BETAW20L!L111,"")</f>
        <v>0</v>
      </c>
      <c r="N111" s="14">
        <f>IF($C111,BETAW20L!M111,"")</f>
        <v>1.9954858285290309</v>
      </c>
      <c r="O111" s="13">
        <f>IF($C111,BETAW20L!N111,"")</f>
        <v>0.6673700172821686</v>
      </c>
      <c r="P111" s="12">
        <f>IF($C111,BETAW20L!O111,"")</f>
        <v>1.3281158112468623</v>
      </c>
    </row>
    <row r="112" spans="2:16" x14ac:dyDescent="0.3">
      <c r="B112" s="21">
        <f>BETAW20L!B112</f>
        <v>44257</v>
      </c>
      <c r="C112" s="66">
        <f t="shared" si="5"/>
        <v>1</v>
      </c>
      <c r="D112" s="20">
        <f>IF($C112,BETAW20L!C112,"")</f>
        <v>413.82</v>
      </c>
      <c r="E112" s="22">
        <f>IF($C112,BETAW20L!D112,"")</f>
        <v>38</v>
      </c>
      <c r="F112" s="16">
        <f>IF($C112,BETAW20L!E112,"")</f>
        <v>450.30029999999999</v>
      </c>
      <c r="G112" s="16">
        <f>IF($C112,BETAW20L!F112,"")</f>
        <v>39</v>
      </c>
      <c r="H112" s="17">
        <f>IF($C112,BETAW20L!G112,"")</f>
        <v>8219970.1199999992</v>
      </c>
      <c r="I112" s="16">
        <f>IF($C112,BETAW20L!H112,"")</f>
        <v>216500</v>
      </c>
      <c r="J112" s="18">
        <f>IF($C112,BETAW20L!I112,"")</f>
        <v>37.967529422632794</v>
      </c>
      <c r="K112" s="17">
        <f>IF($C112,BETAW20L!J112,"")</f>
        <v>8979320.708452655</v>
      </c>
      <c r="L112" s="16">
        <f>IF($C112,BETAW20L!K112,"")</f>
        <v>236500</v>
      </c>
      <c r="M112" s="15">
        <f>IF($C112,BETAW20L!L112,"")</f>
        <v>0</v>
      </c>
      <c r="N112" s="14">
        <f>IF($C112,BETAW20L!M112,"")</f>
        <v>2.0032107588124735</v>
      </c>
      <c r="O112" s="13">
        <f>IF($C112,BETAW20L!N112,"")</f>
        <v>0.66341230516384209</v>
      </c>
      <c r="P112" s="12">
        <f>IF($C112,BETAW20L!O112,"")</f>
        <v>1.3397984536486314</v>
      </c>
    </row>
    <row r="113" spans="2:16" x14ac:dyDescent="0.3">
      <c r="B113" s="21">
        <f>BETAW20L!B113</f>
        <v>44256</v>
      </c>
      <c r="C113" s="66">
        <f t="shared" si="5"/>
        <v>1</v>
      </c>
      <c r="D113" s="20">
        <f>IF($C113,BETAW20L!C113,"")</f>
        <v>409.64</v>
      </c>
      <c r="E113" s="22">
        <f>IF($C113,BETAW20L!D113,"")</f>
        <v>37.799999999999997</v>
      </c>
      <c r="F113" s="16">
        <f>IF($C113,BETAW20L!E113,"")</f>
        <v>668.16180000000008</v>
      </c>
      <c r="G113" s="16">
        <f>IF($C113,BETAW20L!F113,"")</f>
        <v>40</v>
      </c>
      <c r="H113" s="17">
        <f>IF($C113,BETAW20L!G113,"")</f>
        <v>8173655.7200000007</v>
      </c>
      <c r="I113" s="16">
        <f>IF($C113,BETAW20L!H113,"")</f>
        <v>216500</v>
      </c>
      <c r="J113" s="18">
        <f>IF($C113,BETAW20L!I113,"")</f>
        <v>37.753606096997693</v>
      </c>
      <c r="K113" s="17">
        <f>IF($C113,BETAW20L!J113,"")</f>
        <v>8928727.8419399541</v>
      </c>
      <c r="L113" s="16">
        <f>IF($C113,BETAW20L!K113,"")</f>
        <v>236500</v>
      </c>
      <c r="M113" s="15">
        <f>IF($C113,BETAW20L!L113,"")</f>
        <v>20000</v>
      </c>
      <c r="N113" s="14">
        <f>IF($C113,BETAW20L!M113,"")</f>
        <v>1.9996839948613223</v>
      </c>
      <c r="O113" s="13">
        <f>IF($C113,BETAW20L!N113,"")</f>
        <v>0.66378483753988948</v>
      </c>
      <c r="P113" s="12">
        <f>IF($C113,BETAW20L!O113,"")</f>
        <v>1.3358991573214327</v>
      </c>
    </row>
    <row r="114" spans="2:16" x14ac:dyDescent="0.3">
      <c r="B114" s="21">
        <f>BETAW20L!B114</f>
        <v>44253</v>
      </c>
      <c r="C114" s="66">
        <f t="shared" ref="C114:C118" si="6">IF(AND($B114&gt;=$D$3,OR($B114&lt;=$D$4,$B115&lt;$D$4)),1,0)</f>
        <v>1</v>
      </c>
      <c r="D114" s="20">
        <f>IF($C114,BETAW20L!C114,"")</f>
        <v>392.25</v>
      </c>
      <c r="E114" s="22">
        <f>IF($C114,BETAW20L!D114,"")</f>
        <v>36.229999999999997</v>
      </c>
      <c r="F114" s="16">
        <f>IF($C114,BETAW20L!E114,"")</f>
        <v>579.70269999999994</v>
      </c>
      <c r="G114" s="16">
        <f>IF($C114,BETAW20L!F114,"")</f>
        <v>85</v>
      </c>
      <c r="H114" s="17">
        <f>IF($C114,BETAW20L!G114,"")</f>
        <v>7906080.6800000006</v>
      </c>
      <c r="I114" s="16">
        <f>IF($C114,BETAW20L!H114,"")</f>
        <v>216500</v>
      </c>
      <c r="J114" s="18">
        <f>IF($C114,BETAW20L!I114,"")</f>
        <v>36.517693672055429</v>
      </c>
      <c r="K114" s="17">
        <f>IF($C114,BETAW20L!J114,"")</f>
        <v>7906080.6800000006</v>
      </c>
      <c r="L114" s="16">
        <f>IF($C114,BETAW20L!K114,"")</f>
        <v>216500</v>
      </c>
      <c r="M114" s="15">
        <f>IF($C114,BETAW20L!L114,"")</f>
        <v>0</v>
      </c>
      <c r="N114" s="14">
        <f>IF($C114,BETAW20L!M114,"")</f>
        <v>1.9850334363144899</v>
      </c>
      <c r="O114" s="13">
        <f>IF($C114,BETAW20L!N114,"")</f>
        <v>0.60563946837941951</v>
      </c>
      <c r="P114" s="12">
        <f>IF($C114,BETAW20L!O114,"")</f>
        <v>1.3793939679350704</v>
      </c>
    </row>
    <row r="115" spans="2:16" x14ac:dyDescent="0.3">
      <c r="B115" s="21">
        <f>BETAW20L!B115</f>
        <v>44252</v>
      </c>
      <c r="C115" s="66">
        <f t="shared" si="6"/>
        <v>1</v>
      </c>
      <c r="D115" s="20">
        <f>IF($C115,BETAW20L!C115,"")</f>
        <v>404.44</v>
      </c>
      <c r="E115" s="22">
        <f>IF($C115,BETAW20L!D115,"")</f>
        <v>37.33</v>
      </c>
      <c r="F115" s="16">
        <f>IF($C115,BETAW20L!E115,"")</f>
        <v>441.92690000000005</v>
      </c>
      <c r="G115" s="16">
        <f>IF($C115,BETAW20L!F115,"")</f>
        <v>42</v>
      </c>
      <c r="H115" s="17">
        <f>IF($C115,BETAW20L!G115,"")</f>
        <v>8079365.3499999996</v>
      </c>
      <c r="I115" s="16">
        <f>IF($C115,BETAW20L!H115,"")</f>
        <v>216500</v>
      </c>
      <c r="J115" s="18">
        <f>IF($C115,BETAW20L!I115,"")</f>
        <v>37.318084757505773</v>
      </c>
      <c r="K115" s="17">
        <f>IF($C115,BETAW20L!J115,"")</f>
        <v>8079365.3499999996</v>
      </c>
      <c r="L115" s="16">
        <f>IF($C115,BETAW20L!K115,"")</f>
        <v>216500</v>
      </c>
      <c r="M115" s="15">
        <f>IF($C115,BETAW20L!L115,"")</f>
        <v>0</v>
      </c>
      <c r="N115" s="14">
        <f>IF($C115,BETAW20L!M115,"")</f>
        <v>2.0018407856750779</v>
      </c>
      <c r="O115" s="13">
        <f>IF($C115,BETAW20L!N115,"")</f>
        <v>0.60172091116042925</v>
      </c>
      <c r="P115" s="12">
        <f>IF($C115,BETAW20L!O115,"")</f>
        <v>1.4001198745146486</v>
      </c>
    </row>
    <row r="116" spans="2:16" x14ac:dyDescent="0.3">
      <c r="B116" s="21">
        <f>BETAW20L!B116</f>
        <v>44251</v>
      </c>
      <c r="C116" s="66">
        <f t="shared" si="6"/>
        <v>1</v>
      </c>
      <c r="D116" s="20">
        <f>IF($C116,BETAW20L!C116,"")</f>
        <v>405.04</v>
      </c>
      <c r="E116" s="22">
        <f>IF($C116,BETAW20L!D116,"")</f>
        <v>37.659999999999997</v>
      </c>
      <c r="F116" s="16">
        <f>IF($C116,BETAW20L!E116,"")</f>
        <v>438.50029999999998</v>
      </c>
      <c r="G116" s="16">
        <f>IF($C116,BETAW20L!F116,"")</f>
        <v>51</v>
      </c>
      <c r="H116" s="17">
        <f>IF($C116,BETAW20L!G116,"")</f>
        <v>7364408.040000001</v>
      </c>
      <c r="I116" s="16">
        <f>IF($C116,BETAW20L!H116,"")</f>
        <v>196500</v>
      </c>
      <c r="J116" s="18">
        <f>IF($C116,BETAW20L!I116,"")</f>
        <v>37.477903511450386</v>
      </c>
      <c r="K116" s="17">
        <f>IF($C116,BETAW20L!J116,"")</f>
        <v>8113966.1102290088</v>
      </c>
      <c r="L116" s="16">
        <f>IF($C116,BETAW20L!K116,"")</f>
        <v>216500</v>
      </c>
      <c r="M116" s="15">
        <f>IF($C116,BETAW20L!L116,"")</f>
        <v>0</v>
      </c>
      <c r="N116" s="14">
        <f>IF($C116,BETAW20L!M116,"")</f>
        <v>1.997342256528428</v>
      </c>
      <c r="O116" s="13">
        <f>IF($C116,BETAW20L!N116,"")</f>
        <v>0.59959424452941035</v>
      </c>
      <c r="P116" s="12">
        <f>IF($C116,BETAW20L!O116,"")</f>
        <v>1.3977480119990178</v>
      </c>
    </row>
    <row r="117" spans="2:16" x14ac:dyDescent="0.3">
      <c r="B117" s="21">
        <f>BETAW20L!B117</f>
        <v>44250</v>
      </c>
      <c r="C117" s="66">
        <f t="shared" si="6"/>
        <v>1</v>
      </c>
      <c r="D117" s="20">
        <f>IF($C117,BETAW20L!C117,"")</f>
        <v>398.69</v>
      </c>
      <c r="E117" s="22">
        <f>IF($C117,BETAW20L!D117,"")</f>
        <v>37.1</v>
      </c>
      <c r="F117" s="16">
        <f>IF($C117,BETAW20L!E117,"")</f>
        <v>3016.944</v>
      </c>
      <c r="G117" s="16">
        <f>IF($C117,BETAW20L!F117,"")</f>
        <v>144</v>
      </c>
      <c r="H117" s="17">
        <f>IF($C117,BETAW20L!G117,"")</f>
        <v>7239708.6600000001</v>
      </c>
      <c r="I117" s="16">
        <f>IF($C117,BETAW20L!H117,"")</f>
        <v>196500</v>
      </c>
      <c r="J117" s="18">
        <f>IF($C117,BETAW20L!I117,"")</f>
        <v>36.843301068702289</v>
      </c>
      <c r="K117" s="17">
        <f>IF($C117,BETAW20L!J117,"")</f>
        <v>7976574.681374046</v>
      </c>
      <c r="L117" s="16">
        <f>IF($C117,BETAW20L!K117,"")</f>
        <v>216500</v>
      </c>
      <c r="M117" s="15">
        <f>IF($C117,BETAW20L!L117,"")</f>
        <v>20000</v>
      </c>
      <c r="N117" s="14">
        <f>IF($C117,BETAW20L!M117,"")</f>
        <v>2.0048239073523324</v>
      </c>
      <c r="O117" s="13">
        <f>IF($C117,BETAW20L!N117,"")</f>
        <v>0.60510028587465869</v>
      </c>
      <c r="P117" s="12">
        <f>IF($C117,BETAW20L!O117,"")</f>
        <v>1.3997236214776736</v>
      </c>
    </row>
    <row r="118" spans="2:16" x14ac:dyDescent="0.3">
      <c r="B118" s="21">
        <f>BETAW20L!B118</f>
        <v>44249</v>
      </c>
      <c r="C118" s="66">
        <f t="shared" si="6"/>
        <v>1</v>
      </c>
      <c r="D118" s="20">
        <f>IF($C118,BETAW20L!C118,"")</f>
        <v>415.21</v>
      </c>
      <c r="E118" s="22">
        <f>IF($C118,BETAW20L!D118,"")</f>
        <v>38.18</v>
      </c>
      <c r="F118" s="16">
        <f>IF($C118,BETAW20L!E118,"")</f>
        <v>1081.1369999999999</v>
      </c>
      <c r="G118" s="16">
        <f>IF($C118,BETAW20L!F118,"")</f>
        <v>46</v>
      </c>
      <c r="H118" s="17">
        <f>IF($C118,BETAW20L!G118,"")</f>
        <v>7498421.4200000009</v>
      </c>
      <c r="I118" s="16">
        <f>IF($C118,BETAW20L!H118,"")</f>
        <v>196500</v>
      </c>
      <c r="J118" s="18">
        <f>IF($C118,BETAW20L!I118,"")</f>
        <v>38.159905445292623</v>
      </c>
      <c r="K118" s="17">
        <f>IF($C118,BETAW20L!J118,"")</f>
        <v>7498421.4200000009</v>
      </c>
      <c r="L118" s="16">
        <f>IF($C118,BETAW20L!K118,"")</f>
        <v>196500</v>
      </c>
      <c r="M118" s="15">
        <f>IF($C118,BETAW20L!L118,"")</f>
        <v>0</v>
      </c>
      <c r="N118" s="14">
        <f>IF($C118,BETAW20L!M118,"")</f>
        <v>2.0027619319907468</v>
      </c>
      <c r="O118" s="13">
        <f>IF($C118,BETAW20L!N118,"")</f>
        <v>0.65675062712066135</v>
      </c>
      <c r="P118" s="12">
        <f>IF($C118,BETAW20L!O118,"")</f>
        <v>1.3460113048700855</v>
      </c>
    </row>
    <row r="119" spans="2:16" x14ac:dyDescent="0.3">
      <c r="B119" s="21">
        <f>BETAW20L!B119</f>
        <v>44246</v>
      </c>
      <c r="C119" s="66">
        <f t="shared" ref="C119:C123" si="7">IF(AND($B119&gt;=$D$3,OR($B119&lt;=$D$4,$B120&lt;$D$4)),1,0)</f>
        <v>1</v>
      </c>
      <c r="D119" s="20">
        <f>IF($C119,BETAW20L!C119,"")</f>
        <v>425.36</v>
      </c>
      <c r="E119" s="22">
        <f>IF($C119,BETAW20L!D119,"")</f>
        <v>39.19</v>
      </c>
      <c r="F119" s="16">
        <f>IF($C119,BETAW20L!E119,"")</f>
        <v>201.80889999999999</v>
      </c>
      <c r="G119" s="16">
        <f>IF($C119,BETAW20L!F119,"")</f>
        <v>19</v>
      </c>
      <c r="H119" s="17">
        <f>IF($C119,BETAW20L!G119,"")</f>
        <v>7723509.4500000002</v>
      </c>
      <c r="I119" s="16">
        <f>IF($C119,BETAW20L!H119,"")</f>
        <v>196500</v>
      </c>
      <c r="J119" s="18">
        <f>IF($C119,BETAW20L!I119,"")</f>
        <v>39.305391603053437</v>
      </c>
      <c r="K119" s="17">
        <f>IF($C119,BETAW20L!J119,"")</f>
        <v>7723509.4500000002</v>
      </c>
      <c r="L119" s="16">
        <f>IF($C119,BETAW20L!K119,"")</f>
        <v>196500</v>
      </c>
      <c r="M119" s="15">
        <f>IF($C119,BETAW20L!L119,"")</f>
        <v>0</v>
      </c>
      <c r="N119" s="14">
        <f>IF($C119,BETAW20L!M119,"")</f>
        <v>2.0036765372249268</v>
      </c>
      <c r="O119" s="13">
        <f>IF($C119,BETAW20L!N119,"")</f>
        <v>0.64530958397416083</v>
      </c>
      <c r="P119" s="12">
        <f>IF($C119,BETAW20L!O119,"")</f>
        <v>1.3583669532507661</v>
      </c>
    </row>
    <row r="120" spans="2:16" x14ac:dyDescent="0.3">
      <c r="B120" s="21">
        <f>BETAW20L!B120</f>
        <v>44245</v>
      </c>
      <c r="C120" s="66">
        <f t="shared" si="7"/>
        <v>1</v>
      </c>
      <c r="D120" s="20">
        <f>IF($C120,BETAW20L!C120,"")</f>
        <v>423.42</v>
      </c>
      <c r="E120" s="22">
        <f>IF($C120,BETAW20L!D120,"")</f>
        <v>39.15</v>
      </c>
      <c r="F120" s="16">
        <f>IF($C120,BETAW20L!E120,"")</f>
        <v>978.68219999999997</v>
      </c>
      <c r="G120" s="16">
        <f>IF($C120,BETAW20L!F120,"")</f>
        <v>47</v>
      </c>
      <c r="H120" s="17">
        <f>IF($C120,BETAW20L!G120,"")</f>
        <v>7691842.9199999999</v>
      </c>
      <c r="I120" s="16">
        <f>IF($C120,BETAW20L!H120,"")</f>
        <v>196500</v>
      </c>
      <c r="J120" s="18">
        <f>IF($C120,BETAW20L!I120,"")</f>
        <v>39.144238778625954</v>
      </c>
      <c r="K120" s="17">
        <f>IF($C120,BETAW20L!J120,"")</f>
        <v>7691842.9199999999</v>
      </c>
      <c r="L120" s="16">
        <f>IF($C120,BETAW20L!K120,"")</f>
        <v>196500</v>
      </c>
      <c r="M120" s="15">
        <f>IF($C120,BETAW20L!L120,"")</f>
        <v>0</v>
      </c>
      <c r="N120" s="14">
        <f>IF($C120,BETAW20L!M120,"")</f>
        <v>1.9973897594882242</v>
      </c>
      <c r="O120" s="13">
        <f>IF($C120,BETAW20L!N120,"")</f>
        <v>0.64648853749603097</v>
      </c>
      <c r="P120" s="12">
        <f>IF($C120,BETAW20L!O120,"")</f>
        <v>1.3509012219921932</v>
      </c>
    </row>
    <row r="121" spans="2:16" x14ac:dyDescent="0.3">
      <c r="B121" s="21">
        <f>BETAW20L!B121</f>
        <v>44244</v>
      </c>
      <c r="C121" s="66">
        <f t="shared" si="7"/>
        <v>1</v>
      </c>
      <c r="D121" s="20">
        <f>IF($C121,BETAW20L!C121,"")</f>
        <v>426.01</v>
      </c>
      <c r="E121" s="22">
        <f>IF($C121,BETAW20L!D121,"")</f>
        <v>39.39</v>
      </c>
      <c r="F121" s="16">
        <f>IF($C121,BETAW20L!E121,"")</f>
        <v>688.16359999999997</v>
      </c>
      <c r="G121" s="16">
        <f>IF($C121,BETAW20L!F121,"")</f>
        <v>36</v>
      </c>
      <c r="H121" s="17">
        <f>IF($C121,BETAW20L!G121,"")</f>
        <v>7749856.6600000001</v>
      </c>
      <c r="I121" s="16">
        <f>IF($C121,BETAW20L!H121,"")</f>
        <v>196500</v>
      </c>
      <c r="J121" s="18">
        <f>IF($C121,BETAW20L!I121,"")</f>
        <v>39.439474096692116</v>
      </c>
      <c r="K121" s="17">
        <f>IF($C121,BETAW20L!J121,"")</f>
        <v>7749856.6600000001</v>
      </c>
      <c r="L121" s="16">
        <f>IF($C121,BETAW20L!K121,"")</f>
        <v>196500</v>
      </c>
      <c r="M121" s="15">
        <f>IF($C121,BETAW20L!L121,"")</f>
        <v>0</v>
      </c>
      <c r="N121" s="14">
        <f>IF($C121,BETAW20L!M121,"")</f>
        <v>2.0000730994165252</v>
      </c>
      <c r="O121" s="13">
        <f>IF($C121,BETAW20L!N121,"")</f>
        <v>0.64359897851323611</v>
      </c>
      <c r="P121" s="12">
        <f>IF($C121,BETAW20L!O121,"")</f>
        <v>1.3564741209032891</v>
      </c>
    </row>
    <row r="122" spans="2:16" x14ac:dyDescent="0.3">
      <c r="B122" s="21">
        <f>BETAW20L!B122</f>
        <v>44243</v>
      </c>
      <c r="C122" s="66">
        <f t="shared" si="7"/>
        <v>1</v>
      </c>
      <c r="D122" s="20">
        <f>IF($C122,BETAW20L!C122,"")</f>
        <v>433.69</v>
      </c>
      <c r="E122" s="22">
        <f>IF($C122,BETAW20L!D122,"")</f>
        <v>40</v>
      </c>
      <c r="F122" s="16">
        <f>IF($C122,BETAW20L!E122,"")</f>
        <v>1406.62</v>
      </c>
      <c r="G122" s="16">
        <f>IF($C122,BETAW20L!F122,"")</f>
        <v>82</v>
      </c>
      <c r="H122" s="17">
        <f>IF($C122,BETAW20L!G122,"")</f>
        <v>7858911.5900000008</v>
      </c>
      <c r="I122" s="16">
        <f>IF($C122,BETAW20L!H122,"")</f>
        <v>196500</v>
      </c>
      <c r="J122" s="18">
        <f>IF($C122,BETAW20L!I122,"")</f>
        <v>39.994461017811709</v>
      </c>
      <c r="K122" s="17">
        <f>IF($C122,BETAW20L!J122,"")</f>
        <v>7858911.5900000008</v>
      </c>
      <c r="L122" s="16">
        <f>IF($C122,BETAW20L!K122,"")</f>
        <v>196500</v>
      </c>
      <c r="M122" s="15">
        <f>IF($C122,BETAW20L!L122,"")</f>
        <v>0</v>
      </c>
      <c r="N122" s="14">
        <f>IF($C122,BETAW20L!M122,"")</f>
        <v>1.996243988793873</v>
      </c>
      <c r="O122" s="13">
        <f>IF($C122,BETAW20L!N122,"")</f>
        <v>0.64033612827549313</v>
      </c>
      <c r="P122" s="12">
        <f>IF($C122,BETAW20L!O122,"")</f>
        <v>1.3559078605183799</v>
      </c>
    </row>
    <row r="123" spans="2:16" x14ac:dyDescent="0.3">
      <c r="B123" s="21">
        <f>BETAW20L!B123</f>
        <v>44242</v>
      </c>
      <c r="C123" s="66">
        <f t="shared" si="7"/>
        <v>1</v>
      </c>
      <c r="D123" s="20">
        <f>IF($C123,BETAW20L!C123,"")</f>
        <v>421.02</v>
      </c>
      <c r="E123" s="22">
        <f>IF($C123,BETAW20L!D123,"")</f>
        <v>39</v>
      </c>
      <c r="F123" s="16">
        <f>IF($C123,BETAW20L!E123,"")</f>
        <v>750.74969999999996</v>
      </c>
      <c r="G123" s="16">
        <f>IF($C123,BETAW20L!F123,"")</f>
        <v>46</v>
      </c>
      <c r="H123" s="17">
        <f>IF($C123,BETAW20L!G123,"")</f>
        <v>7633539.0500000007</v>
      </c>
      <c r="I123" s="16">
        <f>IF($C123,BETAW20L!H123,"")</f>
        <v>196500</v>
      </c>
      <c r="J123" s="18">
        <f>IF($C123,BETAW20L!I123,"")</f>
        <v>38.847526972010179</v>
      </c>
      <c r="K123" s="17">
        <f>IF($C123,BETAW20L!J123,"")</f>
        <v>7633539.0500000007</v>
      </c>
      <c r="L123" s="16">
        <f>IF($C123,BETAW20L!K123,"")</f>
        <v>196500</v>
      </c>
      <c r="M123" s="15">
        <f>IF($C123,BETAW20L!L123,"")</f>
        <v>0</v>
      </c>
      <c r="N123" s="14">
        <f>IF($C123,BETAW20L!M123,"")</f>
        <v>1.9993289796559042</v>
      </c>
      <c r="O123" s="13">
        <f>IF($C123,BETAW20L!N123,"")</f>
        <v>0.64945968148286348</v>
      </c>
      <c r="P123" s="12">
        <f>IF($C123,BETAW20L!O123,"")</f>
        <v>1.3498692981730407</v>
      </c>
    </row>
    <row r="124" spans="2:16" x14ac:dyDescent="0.3">
      <c r="B124" s="21">
        <f>BETAW20L!B124</f>
        <v>44239</v>
      </c>
      <c r="C124" s="66">
        <f t="shared" ref="C124:C133" si="8">IF(AND($B124&gt;=$D$3,OR($B124&lt;=$D$4,$B125&lt;$D$4)),1,0)</f>
        <v>1</v>
      </c>
      <c r="D124" s="20">
        <f>IF($C124,BETAW20L!C124,"")</f>
        <v>405.23</v>
      </c>
      <c r="E124" s="22">
        <f>IF($C124,BETAW20L!D124,"")</f>
        <v>37.44</v>
      </c>
      <c r="F124" s="16">
        <f>IF($C124,BETAW20L!E124,"")</f>
        <v>229.7296</v>
      </c>
      <c r="G124" s="16">
        <f>IF($C124,BETAW20L!F124,"")</f>
        <v>27</v>
      </c>
      <c r="H124" s="17">
        <f>IF($C124,BETAW20L!G124,"")</f>
        <v>7352741.4800000004</v>
      </c>
      <c r="I124" s="16">
        <f>IF($C124,BETAW20L!H124,"")</f>
        <v>196500</v>
      </c>
      <c r="J124" s="18">
        <f>IF($C124,BETAW20L!I124,"")</f>
        <v>37.418531704834606</v>
      </c>
      <c r="K124" s="17">
        <f>IF($C124,BETAW20L!J124,"")</f>
        <v>7352741.4800000004</v>
      </c>
      <c r="L124" s="16">
        <f>IF($C124,BETAW20L!K124,"")</f>
        <v>196500</v>
      </c>
      <c r="M124" s="15">
        <f>IF($C124,BETAW20L!L124,"")</f>
        <v>0</v>
      </c>
      <c r="N124" s="14">
        <f>IF($C124,BETAW20L!M124,"")</f>
        <v>1.9996482699674623</v>
      </c>
      <c r="O124" s="13">
        <f>IF($C124,BETAW20L!N124,"")</f>
        <v>0.66137736424264981</v>
      </c>
      <c r="P124" s="12">
        <f>IF($C124,BETAW20L!O124,"")</f>
        <v>1.3382709057248126</v>
      </c>
    </row>
    <row r="125" spans="2:16" x14ac:dyDescent="0.3">
      <c r="B125" s="21">
        <f>BETAW20L!B125</f>
        <v>44238</v>
      </c>
      <c r="C125" s="66">
        <f t="shared" si="8"/>
        <v>1</v>
      </c>
      <c r="D125" s="20">
        <f>IF($C125,BETAW20L!C125,"")</f>
        <v>412.77</v>
      </c>
      <c r="E125" s="22">
        <f>IF($C125,BETAW20L!D125,"")</f>
        <v>38.29</v>
      </c>
      <c r="F125" s="16">
        <f>IF($C125,BETAW20L!E125,"")</f>
        <v>196.0403</v>
      </c>
      <c r="G125" s="16">
        <f>IF($C125,BETAW20L!F125,"")</f>
        <v>38</v>
      </c>
      <c r="H125" s="17">
        <f>IF($C125,BETAW20L!G125,"")</f>
        <v>7532876.5000000009</v>
      </c>
      <c r="I125" s="16">
        <f>IF($C125,BETAW20L!H125,"")</f>
        <v>196500</v>
      </c>
      <c r="J125" s="18">
        <f>IF($C125,BETAW20L!I125,"")</f>
        <v>38.335249363867689</v>
      </c>
      <c r="K125" s="17">
        <f>IF($C125,BETAW20L!J125,"")</f>
        <v>7532876.5000000009</v>
      </c>
      <c r="L125" s="16">
        <f>IF($C125,BETAW20L!K125,"")</f>
        <v>196500</v>
      </c>
      <c r="M125" s="15">
        <f>IF($C125,BETAW20L!L125,"")</f>
        <v>0</v>
      </c>
      <c r="N125" s="14">
        <f>IF($C125,BETAW20L!M125,"")</f>
        <v>2.0013703277891253</v>
      </c>
      <c r="O125" s="13">
        <f>IF($C125,BETAW20L!N125,"")</f>
        <v>0.65150882401961585</v>
      </c>
      <c r="P125" s="12">
        <f>IF($C125,BETAW20L!O125,"")</f>
        <v>1.3498615037695094</v>
      </c>
    </row>
    <row r="126" spans="2:16" x14ac:dyDescent="0.3">
      <c r="B126" s="21">
        <f>BETAW20L!B126</f>
        <v>44237</v>
      </c>
      <c r="C126" s="66">
        <f t="shared" si="8"/>
        <v>1</v>
      </c>
      <c r="D126" s="20">
        <f>IF($C126,BETAW20L!C126,"")</f>
        <v>397.28</v>
      </c>
      <c r="E126" s="22">
        <f>IF($C126,BETAW20L!D126,"")</f>
        <v>36.799999999999997</v>
      </c>
      <c r="F126" s="16">
        <f>IF($C126,BETAW20L!E126,"")</f>
        <v>444.75559999999996</v>
      </c>
      <c r="G126" s="16">
        <f>IF($C126,BETAW20L!F126,"")</f>
        <v>25</v>
      </c>
      <c r="H126" s="17">
        <f>IF($C126,BETAW20L!G126,"")</f>
        <v>7204672.5199999996</v>
      </c>
      <c r="I126" s="16">
        <f>IF($C126,BETAW20L!H126,"")</f>
        <v>196500</v>
      </c>
      <c r="J126" s="18">
        <f>IF($C126,BETAW20L!I126,"")</f>
        <v>36.665000101781168</v>
      </c>
      <c r="K126" s="17">
        <f>IF($C126,BETAW20L!J126,"")</f>
        <v>7204672.5199999996</v>
      </c>
      <c r="L126" s="16">
        <f>IF($C126,BETAW20L!K126,"")</f>
        <v>196500</v>
      </c>
      <c r="M126" s="15">
        <f>IF($C126,BETAW20L!L126,"")</f>
        <v>0</v>
      </c>
      <c r="N126" s="14">
        <f>IF($C126,BETAW20L!M126,"")</f>
        <v>1.9978518829333276</v>
      </c>
      <c r="O126" s="13">
        <f>IF($C126,BETAW20L!N126,"")</f>
        <v>0.66815924618874989</v>
      </c>
      <c r="P126" s="12">
        <f>IF($C126,BETAW20L!O126,"")</f>
        <v>1.3296926367445776</v>
      </c>
    </row>
    <row r="127" spans="2:16" x14ac:dyDescent="0.3">
      <c r="B127" s="21">
        <f>BETAW20L!B127</f>
        <v>44236</v>
      </c>
      <c r="C127" s="66">
        <f t="shared" si="8"/>
        <v>1</v>
      </c>
      <c r="D127" s="20">
        <f>IF($C127,BETAW20L!C127,"")</f>
        <v>407.38</v>
      </c>
      <c r="E127" s="22">
        <f>IF($C127,BETAW20L!D127,"")</f>
        <v>37.659999999999997</v>
      </c>
      <c r="F127" s="16">
        <f>IF($C127,BETAW20L!E127,"")</f>
        <v>296.46949999999998</v>
      </c>
      <c r="G127" s="16">
        <f>IF($C127,BETAW20L!F127,"")</f>
        <v>23</v>
      </c>
      <c r="H127" s="17">
        <f>IF($C127,BETAW20L!G127,"")</f>
        <v>7413641.6500000004</v>
      </c>
      <c r="I127" s="16">
        <f>IF($C127,BETAW20L!H127,"")</f>
        <v>196500</v>
      </c>
      <c r="J127" s="18">
        <f>IF($C127,BETAW20L!I127,"")</f>
        <v>37.728456234096697</v>
      </c>
      <c r="K127" s="17">
        <f>IF($C127,BETAW20L!J127,"")</f>
        <v>7413641.6500000004</v>
      </c>
      <c r="L127" s="16">
        <f>IF($C127,BETAW20L!K127,"")</f>
        <v>196500</v>
      </c>
      <c r="M127" s="15">
        <f>IF($C127,BETAW20L!L127,"")</f>
        <v>0</v>
      </c>
      <c r="N127" s="14">
        <f>IF($C127,BETAW20L!M127,"")</f>
        <v>1.9954823470594913</v>
      </c>
      <c r="O127" s="13">
        <f>IF($C127,BETAW20L!N127,"")</f>
        <v>0.65747594368821438</v>
      </c>
      <c r="P127" s="12">
        <f>IF($C127,BETAW20L!O127,"")</f>
        <v>1.3380064033712771</v>
      </c>
    </row>
    <row r="128" spans="2:16" x14ac:dyDescent="0.3">
      <c r="B128" s="21">
        <f>BETAW20L!B128</f>
        <v>44235</v>
      </c>
      <c r="C128" s="66">
        <f t="shared" si="8"/>
        <v>1</v>
      </c>
      <c r="D128" s="20">
        <f>IF($C128,BETAW20L!C128,"")</f>
        <v>411.81</v>
      </c>
      <c r="E128" s="22">
        <f>IF($C128,BETAW20L!D128,"")</f>
        <v>38.15</v>
      </c>
      <c r="F128" s="16">
        <f>IF($C128,BETAW20L!E128,"")</f>
        <v>295.44290000000001</v>
      </c>
      <c r="G128" s="16">
        <f>IF($C128,BETAW20L!F128,"")</f>
        <v>19</v>
      </c>
      <c r="H128" s="17">
        <f>IF($C128,BETAW20L!G128,"")</f>
        <v>7476885.29</v>
      </c>
      <c r="I128" s="16">
        <f>IF($C128,BETAW20L!H128,"")</f>
        <v>196500</v>
      </c>
      <c r="J128" s="18">
        <f>IF($C128,BETAW20L!I128,"")</f>
        <v>38.050306819338424</v>
      </c>
      <c r="K128" s="17">
        <f>IF($C128,BETAW20L!J128,"")</f>
        <v>7476885.29</v>
      </c>
      <c r="L128" s="16">
        <f>IF($C128,BETAW20L!K128,"")</f>
        <v>196500</v>
      </c>
      <c r="M128" s="15">
        <f>IF($C128,BETAW20L!L128,"")</f>
        <v>0</v>
      </c>
      <c r="N128" s="14">
        <f>IF($C128,BETAW20L!M128,"")</f>
        <v>2.0077859292662761</v>
      </c>
      <c r="O128" s="13">
        <f>IF($C128,BETAW20L!N128,"")</f>
        <v>0.6554367079236012</v>
      </c>
      <c r="P128" s="12">
        <f>IF($C128,BETAW20L!O128,"")</f>
        <v>1.3523492213426749</v>
      </c>
    </row>
    <row r="129" spans="2:16" x14ac:dyDescent="0.3">
      <c r="B129" s="21">
        <f>BETAW20L!B129</f>
        <v>44232</v>
      </c>
      <c r="C129" s="66">
        <f t="shared" si="8"/>
        <v>1</v>
      </c>
      <c r="D129" s="20">
        <f>IF($C129,BETAW20L!C129,"")</f>
        <v>414.2</v>
      </c>
      <c r="E129" s="22">
        <f>IF($C129,BETAW20L!D129,"")</f>
        <v>38.32</v>
      </c>
      <c r="F129" s="16">
        <f>IF($C129,BETAW20L!E129,"")</f>
        <v>92.161910000000006</v>
      </c>
      <c r="G129" s="16">
        <f>IF($C129,BETAW20L!F129,"")</f>
        <v>20</v>
      </c>
      <c r="H129" s="17">
        <f>IF($C129,BETAW20L!G129,"")</f>
        <v>7529256.5800000001</v>
      </c>
      <c r="I129" s="16">
        <f>IF($C129,BETAW20L!H129,"")</f>
        <v>196500</v>
      </c>
      <c r="J129" s="18">
        <f>IF($C129,BETAW20L!I129,"")</f>
        <v>38.316827379134864</v>
      </c>
      <c r="K129" s="17">
        <f>IF($C129,BETAW20L!J129,"")</f>
        <v>7529256.5800000001</v>
      </c>
      <c r="L129" s="16">
        <f>IF($C129,BETAW20L!K129,"")</f>
        <v>196500</v>
      </c>
      <c r="M129" s="15">
        <f>IF($C129,BETAW20L!L129,"")</f>
        <v>0</v>
      </c>
      <c r="N129" s="14">
        <f>IF($C129,BETAW20L!M129,"")</f>
        <v>2.0005273535252535</v>
      </c>
      <c r="O129" s="13">
        <f>IF($C129,BETAW20L!N129,"")</f>
        <v>0.65276879433958679</v>
      </c>
      <c r="P129" s="12">
        <f>IF($C129,BETAW20L!O129,"")</f>
        <v>1.3477585591856667</v>
      </c>
    </row>
    <row r="130" spans="2:16" x14ac:dyDescent="0.3">
      <c r="B130" s="21">
        <f>BETAW20L!B130</f>
        <v>44231</v>
      </c>
      <c r="C130" s="66">
        <f t="shared" si="8"/>
        <v>1</v>
      </c>
      <c r="D130" s="20">
        <f>IF($C130,BETAW20L!C130,"")</f>
        <v>401.41</v>
      </c>
      <c r="E130" s="22">
        <f>IF($C130,BETAW20L!D130,"")</f>
        <v>37.14</v>
      </c>
      <c r="F130" s="16">
        <f>IF($C130,BETAW20L!E130,"")</f>
        <v>127.31410000000001</v>
      </c>
      <c r="G130" s="16">
        <f>IF($C130,BETAW20L!F130,"")</f>
        <v>23</v>
      </c>
      <c r="H130" s="17">
        <f>IF($C130,BETAW20L!G130,"")</f>
        <v>7281473.7199999997</v>
      </c>
      <c r="I130" s="16">
        <f>IF($C130,BETAW20L!H130,"")</f>
        <v>196500</v>
      </c>
      <c r="J130" s="18">
        <f>IF($C130,BETAW20L!I130,"")</f>
        <v>37.055845903307883</v>
      </c>
      <c r="K130" s="17">
        <f>IF($C130,BETAW20L!J130,"")</f>
        <v>7281473.7199999997</v>
      </c>
      <c r="L130" s="16">
        <f>IF($C130,BETAW20L!K130,"")</f>
        <v>196500</v>
      </c>
      <c r="M130" s="15">
        <f>IF($C130,BETAW20L!L130,"")</f>
        <v>0</v>
      </c>
      <c r="N130" s="14">
        <f>IF($C130,BETAW20L!M130,"")</f>
        <v>1.9968188294168561</v>
      </c>
      <c r="O130" s="13">
        <f>IF($C130,BETAW20L!N130,"")</f>
        <v>0.66439624944495446</v>
      </c>
      <c r="P130" s="12">
        <f>IF($C130,BETAW20L!O130,"")</f>
        <v>1.3324225799719016</v>
      </c>
    </row>
    <row r="131" spans="2:16" x14ac:dyDescent="0.3">
      <c r="B131" s="21">
        <f>BETAW20L!B131</f>
        <v>44230</v>
      </c>
      <c r="C131" s="66">
        <f t="shared" si="8"/>
        <v>1</v>
      </c>
      <c r="D131" s="20">
        <f>IF($C131,BETAW20L!C131,"")</f>
        <v>407.15</v>
      </c>
      <c r="E131" s="22">
        <f>IF($C131,BETAW20L!D131,"")</f>
        <v>37.78</v>
      </c>
      <c r="F131" s="16">
        <f>IF($C131,BETAW20L!E131,"")</f>
        <v>160.1961</v>
      </c>
      <c r="G131" s="16">
        <f>IF($C131,BETAW20L!F131,"")</f>
        <v>35</v>
      </c>
      <c r="H131" s="17">
        <f>IF($C131,BETAW20L!G131,"")</f>
        <v>7429513.9000000013</v>
      </c>
      <c r="I131" s="16">
        <f>IF($C131,BETAW20L!H131,"")</f>
        <v>196500</v>
      </c>
      <c r="J131" s="18">
        <f>IF($C131,BETAW20L!I131,"")</f>
        <v>37.809231043257007</v>
      </c>
      <c r="K131" s="17">
        <f>IF($C131,BETAW20L!J131,"")</f>
        <v>7429513.9000000013</v>
      </c>
      <c r="L131" s="16">
        <f>IF($C131,BETAW20L!K131,"")</f>
        <v>196500</v>
      </c>
      <c r="M131" s="15">
        <f>IF($C131,BETAW20L!L131,"")</f>
        <v>0</v>
      </c>
      <c r="N131" s="14">
        <f>IF($C131,BETAW20L!M131,"")</f>
        <v>2.0027791602893421</v>
      </c>
      <c r="O131" s="13">
        <f>IF($C131,BETAW20L!N131,"")</f>
        <v>0.6557758253874455</v>
      </c>
      <c r="P131" s="12">
        <f>IF($C131,BETAW20L!O131,"")</f>
        <v>1.3470033349018968</v>
      </c>
    </row>
    <row r="132" spans="2:16" x14ac:dyDescent="0.3">
      <c r="B132" s="21">
        <f>BETAW20L!B132</f>
        <v>44229</v>
      </c>
      <c r="C132" s="66">
        <f t="shared" si="8"/>
        <v>1</v>
      </c>
      <c r="D132" s="20">
        <f>IF($C132,BETAW20L!C132,"")</f>
        <v>412.78</v>
      </c>
      <c r="E132" s="22">
        <f>IF($C132,BETAW20L!D132,"")</f>
        <v>38.42</v>
      </c>
      <c r="F132" s="16">
        <f>IF($C132,BETAW20L!E132,"")</f>
        <v>154.78979999999999</v>
      </c>
      <c r="G132" s="16">
        <f>IF($C132,BETAW20L!F132,"")</f>
        <v>30</v>
      </c>
      <c r="H132" s="17">
        <f>IF($C132,BETAW20L!G132,"")</f>
        <v>7510221.6100000003</v>
      </c>
      <c r="I132" s="16">
        <f>IF($C132,BETAW20L!H132,"")</f>
        <v>196500</v>
      </c>
      <c r="J132" s="18">
        <f>IF($C132,BETAW20L!I132,"")</f>
        <v>38.219957302798981</v>
      </c>
      <c r="K132" s="17">
        <f>IF($C132,BETAW20L!J132,"")</f>
        <v>7510221.6100000003</v>
      </c>
      <c r="L132" s="16">
        <f>IF($C132,BETAW20L!K132,"")</f>
        <v>196500</v>
      </c>
      <c r="M132" s="15">
        <f>IF($C132,BETAW20L!L132,"")</f>
        <v>0</v>
      </c>
      <c r="N132" s="14">
        <f>IF($C132,BETAW20L!M132,"")</f>
        <v>2.0022873159930628</v>
      </c>
      <c r="O132" s="13">
        <f>IF($C132,BETAW20L!N132,"")</f>
        <v>0.65318198646337955</v>
      </c>
      <c r="P132" s="12">
        <f>IF($C132,BETAW20L!O132,"")</f>
        <v>1.3491053295296833</v>
      </c>
    </row>
    <row r="133" spans="2:16" x14ac:dyDescent="0.3">
      <c r="B133" s="21">
        <f>BETAW20L!B133</f>
        <v>44228</v>
      </c>
      <c r="C133" s="66">
        <f t="shared" si="8"/>
        <v>1</v>
      </c>
      <c r="D133" s="20">
        <f>IF($C133,BETAW20L!C133,"")</f>
        <v>418.61</v>
      </c>
      <c r="E133" s="22">
        <f>IF($C133,BETAW20L!D133,"")</f>
        <v>38.78</v>
      </c>
      <c r="F133" s="16">
        <f>IF($C133,BETAW20L!E133,"")</f>
        <v>254.90210000000002</v>
      </c>
      <c r="G133" s="16">
        <f>IF($C133,BETAW20L!F133,"")</f>
        <v>34</v>
      </c>
      <c r="H133" s="17">
        <f>IF($C133,BETAW20L!G133,"")</f>
        <v>7618630.1599999992</v>
      </c>
      <c r="I133" s="16">
        <f>IF($C133,BETAW20L!H133,"")</f>
        <v>196500</v>
      </c>
      <c r="J133" s="18">
        <f>IF($C133,BETAW20L!I133,"")</f>
        <v>38.771654758269719</v>
      </c>
      <c r="K133" s="17">
        <f>IF($C133,BETAW20L!J133,"")</f>
        <v>7618630.1599999992</v>
      </c>
      <c r="L133" s="16">
        <f>IF($C133,BETAW20L!K133,"")</f>
        <v>196500</v>
      </c>
      <c r="M133" s="15">
        <f>IF($C133,BETAW20L!L133,"")</f>
        <v>0</v>
      </c>
      <c r="N133" s="14">
        <f>IF($C133,BETAW20L!M133,"")</f>
        <v>2.0033437349582544</v>
      </c>
      <c r="O133" s="13">
        <f>IF($C133,BETAW20L!N133,"")</f>
        <v>0.64840199566794565</v>
      </c>
      <c r="P133" s="12">
        <f>IF($C133,BETAW20L!O133,"")</f>
        <v>1.3549417392903085</v>
      </c>
    </row>
    <row r="134" spans="2:16" x14ac:dyDescent="0.3">
      <c r="B134" s="21">
        <f>BETAW20L!B134</f>
        <v>44225</v>
      </c>
      <c r="C134" s="66">
        <f t="shared" ref="C134:C138" si="9">IF(AND($B134&gt;=$D$3,OR($B134&lt;=$D$4,$B135&lt;$D$4)),1,0)</f>
        <v>1</v>
      </c>
      <c r="D134" s="20">
        <f>IF($C134,BETAW20L!C134,"")</f>
        <v>410.31</v>
      </c>
      <c r="E134" s="22">
        <f>IF($C134,BETAW20L!D134,"")</f>
        <v>37.99</v>
      </c>
      <c r="F134" s="16">
        <f>IF($C134,BETAW20L!E134,"")</f>
        <v>334.07100000000003</v>
      </c>
      <c r="G134" s="16">
        <f>IF($C134,BETAW20L!F134,"")</f>
        <v>64</v>
      </c>
      <c r="H134" s="17">
        <f>IF($C134,BETAW20L!G134,"")</f>
        <v>7467909.8200000003</v>
      </c>
      <c r="I134" s="16">
        <f>IF($C134,BETAW20L!H134,"")</f>
        <v>196500</v>
      </c>
      <c r="J134" s="18">
        <f>IF($C134,BETAW20L!I134,"")</f>
        <v>38.004630127226463</v>
      </c>
      <c r="K134" s="17">
        <f>IF($C134,BETAW20L!J134,"")</f>
        <v>7467909.8200000003</v>
      </c>
      <c r="L134" s="16">
        <f>IF($C134,BETAW20L!K134,"")</f>
        <v>196500</v>
      </c>
      <c r="M134" s="15">
        <f>IF($C134,BETAW20L!L134,"")</f>
        <v>0</v>
      </c>
      <c r="N134" s="14">
        <f>IF($C134,BETAW20L!M134,"")</f>
        <v>2.002235182320399</v>
      </c>
      <c r="O134" s="13">
        <f>IF($C134,BETAW20L!N134,"")</f>
        <v>0.65487022445056786</v>
      </c>
      <c r="P134" s="12">
        <f>IF($C134,BETAW20L!O134,"")</f>
        <v>1.3473649578698312</v>
      </c>
    </row>
    <row r="135" spans="2:16" x14ac:dyDescent="0.3">
      <c r="B135" s="21">
        <f>BETAW20L!B135</f>
        <v>44224</v>
      </c>
      <c r="C135" s="66">
        <f t="shared" si="9"/>
        <v>1</v>
      </c>
      <c r="D135" s="20">
        <f>IF($C135,BETAW20L!C135,"")</f>
        <v>427.44</v>
      </c>
      <c r="E135" s="22">
        <f>IF($C135,BETAW20L!D135,"")</f>
        <v>39.43</v>
      </c>
      <c r="F135" s="16">
        <f>IF($C135,BETAW20L!E135,"")</f>
        <v>593.97140000000002</v>
      </c>
      <c r="G135" s="16">
        <f>IF($C135,BETAW20L!F135,"")</f>
        <v>132</v>
      </c>
      <c r="H135" s="17">
        <f>IF($C135,BETAW20L!G135,"")</f>
        <v>7748040.7100000009</v>
      </c>
      <c r="I135" s="16">
        <f>IF($C135,BETAW20L!H135,"")</f>
        <v>196500</v>
      </c>
      <c r="J135" s="18">
        <f>IF($C135,BETAW20L!I135,"")</f>
        <v>39.430232620865148</v>
      </c>
      <c r="K135" s="17">
        <f>IF($C135,BETAW20L!J135,"")</f>
        <v>7748040.7100000009</v>
      </c>
      <c r="L135" s="16">
        <f>IF($C135,BETAW20L!K135,"")</f>
        <v>196500</v>
      </c>
      <c r="M135" s="15">
        <f>IF($C135,BETAW20L!L135,"")</f>
        <v>0</v>
      </c>
      <c r="N135" s="14">
        <f>IF($C135,BETAW20L!M135,"")</f>
        <v>1.9961133348252629</v>
      </c>
      <c r="O135" s="13">
        <f>IF($C135,BETAW20L!N135,"")</f>
        <v>0.6440915280116023</v>
      </c>
      <c r="P135" s="12">
        <f>IF($C135,BETAW20L!O135,"")</f>
        <v>1.3520218068136607</v>
      </c>
    </row>
    <row r="136" spans="2:16" x14ac:dyDescent="0.3">
      <c r="B136" s="21">
        <f>BETAW20L!B136</f>
        <v>44223</v>
      </c>
      <c r="C136" s="66">
        <f t="shared" si="9"/>
        <v>1</v>
      </c>
      <c r="D136" s="20">
        <f>IF($C136,BETAW20L!C136,"")</f>
        <v>402.95</v>
      </c>
      <c r="E136" s="22">
        <f>IF($C136,BETAW20L!D136,"")</f>
        <v>37.32</v>
      </c>
      <c r="F136" s="16">
        <f>IF($C136,BETAW20L!E136,"")</f>
        <v>404.47359999999998</v>
      </c>
      <c r="G136" s="16">
        <f>IF($C136,BETAW20L!F136,"")</f>
        <v>84</v>
      </c>
      <c r="H136" s="17">
        <f>IF($C136,BETAW20L!G136,"")</f>
        <v>7331282.8800000008</v>
      </c>
      <c r="I136" s="16">
        <f>IF($C136,BETAW20L!H136,"")</f>
        <v>196500</v>
      </c>
      <c r="J136" s="18">
        <f>IF($C136,BETAW20L!I136,"")</f>
        <v>37.309327633587792</v>
      </c>
      <c r="K136" s="17">
        <f>IF($C136,BETAW20L!J136,"")</f>
        <v>7331282.8800000008</v>
      </c>
      <c r="L136" s="16">
        <f>IF($C136,BETAW20L!K136,"")</f>
        <v>196500</v>
      </c>
      <c r="M136" s="15">
        <f>IF($C136,BETAW20L!L136,"")</f>
        <v>0</v>
      </c>
      <c r="N136" s="14">
        <f>IF($C136,BETAW20L!M136,"")</f>
        <v>2.0039350111668313</v>
      </c>
      <c r="O136" s="13">
        <f>IF($C136,BETAW20L!N136,"")</f>
        <v>0.66063668791348018</v>
      </c>
      <c r="P136" s="12">
        <f>IF($C136,BETAW20L!O136,"")</f>
        <v>1.3432983232533511</v>
      </c>
    </row>
    <row r="137" spans="2:16" x14ac:dyDescent="0.3">
      <c r="B137" s="21">
        <f>BETAW20L!B137</f>
        <v>44222</v>
      </c>
      <c r="C137" s="66">
        <f t="shared" si="9"/>
        <v>1</v>
      </c>
      <c r="D137" s="20">
        <f>IF($C137,BETAW20L!C137,"")</f>
        <v>425.62</v>
      </c>
      <c r="E137" s="22">
        <f>IF($C137,BETAW20L!D137,"")</f>
        <v>39.49</v>
      </c>
      <c r="F137" s="16">
        <f>IF($C137,BETAW20L!E137,"")</f>
        <v>307.86009999999999</v>
      </c>
      <c r="G137" s="16">
        <f>IF($C137,BETAW20L!F137,"")</f>
        <v>49</v>
      </c>
      <c r="H137" s="17">
        <f>IF($C137,BETAW20L!G137,"")</f>
        <v>7763499.6600000001</v>
      </c>
      <c r="I137" s="16">
        <f>IF($C137,BETAW20L!H137,"")</f>
        <v>196500</v>
      </c>
      <c r="J137" s="18">
        <f>IF($C137,BETAW20L!I137,"")</f>
        <v>39.508904122137409</v>
      </c>
      <c r="K137" s="17">
        <f>IF($C137,BETAW20L!J137,"")</f>
        <v>7763499.6600000001</v>
      </c>
      <c r="L137" s="16">
        <f>IF($C137,BETAW20L!K137,"")</f>
        <v>196500</v>
      </c>
      <c r="M137" s="15">
        <f>IF($C137,BETAW20L!L137,"")</f>
        <v>0</v>
      </c>
      <c r="N137" s="14">
        <f>IF($C137,BETAW20L!M137,"")</f>
        <v>2.0076472599471975</v>
      </c>
      <c r="O137" s="13">
        <f>IF($C137,BETAW20L!N137,"")</f>
        <v>0.64092085243937524</v>
      </c>
      <c r="P137" s="12">
        <f>IF($C137,BETAW20L!O137,"")</f>
        <v>1.3667264075078223</v>
      </c>
    </row>
    <row r="138" spans="2:16" x14ac:dyDescent="0.3">
      <c r="B138" s="21">
        <f>BETAW20L!B138</f>
        <v>44221</v>
      </c>
      <c r="C138" s="66">
        <f t="shared" si="9"/>
        <v>1</v>
      </c>
      <c r="D138" s="20">
        <f>IF($C138,BETAW20L!C138,"")</f>
        <v>410.35</v>
      </c>
      <c r="E138" s="22">
        <f>IF($C138,BETAW20L!D138,"")</f>
        <v>38</v>
      </c>
      <c r="F138" s="16">
        <f>IF($C138,BETAW20L!E138,"")</f>
        <v>249.7295</v>
      </c>
      <c r="G138" s="16">
        <f>IF($C138,BETAW20L!F138,"")</f>
        <v>59</v>
      </c>
      <c r="H138" s="17">
        <f>IF($C138,BETAW20L!G138,"")</f>
        <v>7435044.080000001</v>
      </c>
      <c r="I138" s="16">
        <f>IF($C138,BETAW20L!H138,"")</f>
        <v>196500</v>
      </c>
      <c r="J138" s="18">
        <f>IF($C138,BETAW20L!I138,"")</f>
        <v>37.837374452926213</v>
      </c>
      <c r="K138" s="17">
        <f>IF($C138,BETAW20L!J138,"")</f>
        <v>7435044.080000001</v>
      </c>
      <c r="L138" s="16">
        <f>IF($C138,BETAW20L!K138,"")</f>
        <v>196500</v>
      </c>
      <c r="M138" s="15">
        <f>IF($C138,BETAW20L!L138,"")</f>
        <v>0</v>
      </c>
      <c r="N138" s="14">
        <f>IF($C138,BETAW20L!M138,"")</f>
        <v>2.009311156632712</v>
      </c>
      <c r="O138" s="13">
        <f>IF($C138,BETAW20L!N138,"")</f>
        <v>0.65701520629047838</v>
      </c>
      <c r="P138" s="12">
        <f>IF($C138,BETAW20L!O138,"")</f>
        <v>1.3522959503422336</v>
      </c>
    </row>
    <row r="139" spans="2:16" x14ac:dyDescent="0.3">
      <c r="B139" s="21">
        <f>BETAW20L!B139</f>
        <v>44218</v>
      </c>
      <c r="C139" s="66">
        <f t="shared" ref="C139:C143" si="10">IF(AND($B139&gt;=$D$3,OR($B139&lt;=$D$4,$B140&lt;$D$4)),1,0)</f>
        <v>1</v>
      </c>
      <c r="D139" s="20">
        <f>IF($C139,BETAW20L!C139,"")</f>
        <v>413.27</v>
      </c>
      <c r="E139" s="22">
        <f>IF($C139,BETAW20L!D139,"")</f>
        <v>38.299999999999997</v>
      </c>
      <c r="F139" s="16">
        <f>IF($C139,BETAW20L!E139,"")</f>
        <v>231.82470000000001</v>
      </c>
      <c r="G139" s="16">
        <f>IF($C139,BETAW20L!F139,"")</f>
        <v>55</v>
      </c>
      <c r="H139" s="17">
        <f>IF($C139,BETAW20L!G139,"")</f>
        <v>7526752.96</v>
      </c>
      <c r="I139" s="16">
        <f>IF($C139,BETAW20L!H139,"")</f>
        <v>196500</v>
      </c>
      <c r="J139" s="18">
        <f>IF($C139,BETAW20L!I139,"")</f>
        <v>38.304086310432567</v>
      </c>
      <c r="K139" s="17">
        <f>IF($C139,BETAW20L!J139,"")</f>
        <v>7526752.96</v>
      </c>
      <c r="L139" s="16">
        <f>IF($C139,BETAW20L!K139,"")</f>
        <v>196500</v>
      </c>
      <c r="M139" s="15">
        <f>IF($C139,BETAW20L!L139,"")</f>
        <v>0</v>
      </c>
      <c r="N139" s="14">
        <f>IF($C139,BETAW20L!M139,"")</f>
        <v>1.9967651083901128</v>
      </c>
      <c r="O139" s="13">
        <f>IF($C139,BETAW20L!N139,"")</f>
        <v>0.65131109205422899</v>
      </c>
      <c r="P139" s="12">
        <f>IF($C139,BETAW20L!O139,"")</f>
        <v>1.3454540163358837</v>
      </c>
    </row>
    <row r="140" spans="2:16" x14ac:dyDescent="0.3">
      <c r="B140" s="21">
        <f>BETAW20L!B140</f>
        <v>44217</v>
      </c>
      <c r="C140" s="66">
        <f t="shared" si="10"/>
        <v>1</v>
      </c>
      <c r="D140" s="20">
        <f>IF($C140,BETAW20L!C140,"")</f>
        <v>413.62</v>
      </c>
      <c r="E140" s="22">
        <f>IF($C140,BETAW20L!D140,"")</f>
        <v>38.159999999999997</v>
      </c>
      <c r="F140" s="16">
        <f>IF($C140,BETAW20L!E140,"")</f>
        <v>744.75760000000002</v>
      </c>
      <c r="G140" s="16">
        <f>IF($C140,BETAW20L!F140,"")</f>
        <v>77</v>
      </c>
      <c r="H140" s="17">
        <f>IF($C140,BETAW20L!G140,"")</f>
        <v>7498329.790000001</v>
      </c>
      <c r="I140" s="16">
        <f>IF($C140,BETAW20L!H140,"")</f>
        <v>196500</v>
      </c>
      <c r="J140" s="18">
        <f>IF($C140,BETAW20L!I140,"")</f>
        <v>38.159439134860058</v>
      </c>
      <c r="K140" s="17">
        <f>IF($C140,BETAW20L!J140,"")</f>
        <v>7498329.790000001</v>
      </c>
      <c r="L140" s="16">
        <f>IF($C140,BETAW20L!K140,"")</f>
        <v>196500</v>
      </c>
      <c r="M140" s="15">
        <f>IF($C140,BETAW20L!L140,"")</f>
        <v>0</v>
      </c>
      <c r="N140" s="14">
        <f>IF($C140,BETAW20L!M140,"")</f>
        <v>2.0004603318467806</v>
      </c>
      <c r="O140" s="13">
        <f>IF($C140,BETAW20L!N140,"")</f>
        <v>0.65405116037180866</v>
      </c>
      <c r="P140" s="12">
        <f>IF($C140,BETAW20L!O140,"")</f>
        <v>1.3464091714749717</v>
      </c>
    </row>
    <row r="141" spans="2:16" x14ac:dyDescent="0.3">
      <c r="B141" s="21">
        <f>BETAW20L!B141</f>
        <v>44216</v>
      </c>
      <c r="C141" s="66">
        <f t="shared" si="10"/>
        <v>1</v>
      </c>
      <c r="D141" s="20">
        <f>IF($C141,BETAW20L!C141,"")</f>
        <v>427.66</v>
      </c>
      <c r="E141" s="22">
        <f>IF($C141,BETAW20L!D141,"")</f>
        <v>39.78</v>
      </c>
      <c r="F141" s="16">
        <f>IF($C141,BETAW20L!E141,"")</f>
        <v>195.584</v>
      </c>
      <c r="G141" s="16">
        <f>IF($C141,BETAW20L!F141,"")</f>
        <v>59</v>
      </c>
      <c r="H141" s="17">
        <f>IF($C141,BETAW20L!G141,"")</f>
        <v>7782954.6900000004</v>
      </c>
      <c r="I141" s="16">
        <f>IF($C141,BETAW20L!H141,"")</f>
        <v>196500</v>
      </c>
      <c r="J141" s="18">
        <f>IF($C141,BETAW20L!I141,"")</f>
        <v>39.60791190839695</v>
      </c>
      <c r="K141" s="17">
        <f>IF($C141,BETAW20L!J141,"")</f>
        <v>7782954.6900000004</v>
      </c>
      <c r="L141" s="16">
        <f>IF($C141,BETAW20L!K141,"")</f>
        <v>196500</v>
      </c>
      <c r="M141" s="15">
        <f>IF($C141,BETAW20L!L141,"")</f>
        <v>0</v>
      </c>
      <c r="N141" s="14">
        <f>IF($C141,BETAW20L!M141,"")</f>
        <v>1.9988441137899005</v>
      </c>
      <c r="O141" s="13">
        <f>IF($C141,BETAW20L!N141,"")</f>
        <v>0.6406401384305116</v>
      </c>
      <c r="P141" s="12">
        <f>IF($C141,BETAW20L!O141,"")</f>
        <v>1.3582039753593889</v>
      </c>
    </row>
    <row r="142" spans="2:16" x14ac:dyDescent="0.3">
      <c r="B142" s="21">
        <f>BETAW20L!B142</f>
        <v>44215</v>
      </c>
      <c r="C142" s="66">
        <f t="shared" si="10"/>
        <v>1</v>
      </c>
      <c r="D142" s="20">
        <f>IF($C142,BETAW20L!C142,"")</f>
        <v>425.1</v>
      </c>
      <c r="E142" s="22">
        <f>IF($C142,BETAW20L!D142,"")</f>
        <v>39.36</v>
      </c>
      <c r="F142" s="16">
        <f>IF($C142,BETAW20L!E142,"")</f>
        <v>528.49040000000002</v>
      </c>
      <c r="G142" s="16">
        <f>IF($C142,BETAW20L!F142,"")</f>
        <v>68</v>
      </c>
      <c r="H142" s="17">
        <f>IF($C142,BETAW20L!G142,"")</f>
        <v>7752698.4699999997</v>
      </c>
      <c r="I142" s="16">
        <f>IF($C142,BETAW20L!H142,"")</f>
        <v>196500</v>
      </c>
      <c r="J142" s="18">
        <f>IF($C142,BETAW20L!I142,"")</f>
        <v>39.453936234096687</v>
      </c>
      <c r="K142" s="17">
        <f>IF($C142,BETAW20L!J142,"")</f>
        <v>7752698.4699999997</v>
      </c>
      <c r="L142" s="16">
        <f>IF($C142,BETAW20L!K142,"")</f>
        <v>196500</v>
      </c>
      <c r="M142" s="15">
        <f>IF($C142,BETAW20L!L142,"")</f>
        <v>0</v>
      </c>
      <c r="N142" s="14">
        <f>IF($C142,BETAW20L!M142,"")</f>
        <v>2.0026591811973309</v>
      </c>
      <c r="O142" s="13">
        <f>IF($C142,BETAW20L!N142,"")</f>
        <v>0.64121322262646963</v>
      </c>
      <c r="P142" s="12">
        <f>IF($C142,BETAW20L!O142,"")</f>
        <v>1.3614459585708614</v>
      </c>
    </row>
    <row r="143" spans="2:16" x14ac:dyDescent="0.3">
      <c r="B143" s="21">
        <f>BETAW20L!B143</f>
        <v>44214</v>
      </c>
      <c r="C143" s="66">
        <f t="shared" si="10"/>
        <v>1</v>
      </c>
      <c r="D143" s="20">
        <f>IF($C143,BETAW20L!C143,"")</f>
        <v>444.25</v>
      </c>
      <c r="E143" s="22">
        <f>IF($C143,BETAW20L!D143,"")</f>
        <v>41.09</v>
      </c>
      <c r="F143" s="16">
        <f>IF($C143,BETAW20L!E143,"")</f>
        <v>297.79809999999998</v>
      </c>
      <c r="G143" s="16">
        <f>IF($C143,BETAW20L!F143,"")</f>
        <v>53</v>
      </c>
      <c r="H143" s="17">
        <f>IF($C143,BETAW20L!G143,"")</f>
        <v>8075854.0500000017</v>
      </c>
      <c r="I143" s="16">
        <f>IF($C143,BETAW20L!H143,"")</f>
        <v>196500</v>
      </c>
      <c r="J143" s="18">
        <f>IF($C143,BETAW20L!I143,"")</f>
        <v>41.098493893129778</v>
      </c>
      <c r="K143" s="17">
        <f>IF($C143,BETAW20L!J143,"")</f>
        <v>8075854.0500000017</v>
      </c>
      <c r="L143" s="16">
        <f>IF($C143,BETAW20L!K143,"")</f>
        <v>196500</v>
      </c>
      <c r="M143" s="15">
        <f>IF($C143,BETAW20L!L143,"")</f>
        <v>0</v>
      </c>
      <c r="N143" s="14">
        <f>IF($C143,BETAW20L!M143,"")</f>
        <v>1.9968441975496074</v>
      </c>
      <c r="O143" s="13">
        <f>IF($C143,BETAW20L!N143,"")</f>
        <v>0.6291151707973226</v>
      </c>
      <c r="P143" s="12">
        <f>IF($C143,BETAW20L!O143,"")</f>
        <v>1.3677290267522848</v>
      </c>
    </row>
    <row r="144" spans="2:16" x14ac:dyDescent="0.3">
      <c r="B144" s="21">
        <f>BETAW20L!B144</f>
        <v>44211</v>
      </c>
      <c r="C144" s="66">
        <f t="shared" ref="C144:C152" si="11">IF(AND($B144&gt;=$D$3,OR($B144&lt;=$D$4,$B145&lt;$D$4)),1,0)</f>
        <v>1</v>
      </c>
      <c r="D144" s="20">
        <f>IF($C144,BETAW20L!C144,"")</f>
        <v>427.85</v>
      </c>
      <c r="E144" s="22">
        <f>IF($C144,BETAW20L!D144,"")</f>
        <v>39.82</v>
      </c>
      <c r="F144" s="16">
        <f>IF($C144,BETAW20L!E144,"")</f>
        <v>1037.4000000000001</v>
      </c>
      <c r="G144" s="16">
        <f>IF($C144,BETAW20L!F144,"")</f>
        <v>107</v>
      </c>
      <c r="H144" s="17">
        <f>IF($C144,BETAW20L!G144,"")</f>
        <v>7828142.2700000005</v>
      </c>
      <c r="I144" s="16">
        <f>IF($C144,BETAW20L!H144,"")</f>
        <v>196500</v>
      </c>
      <c r="J144" s="18">
        <f>IF($C144,BETAW20L!I144,"")</f>
        <v>39.837874147582703</v>
      </c>
      <c r="K144" s="17">
        <f>IF($C144,BETAW20L!J144,"")</f>
        <v>7828142.2700000005</v>
      </c>
      <c r="L144" s="16">
        <f>IF($C144,BETAW20L!K144,"")</f>
        <v>196500</v>
      </c>
      <c r="M144" s="15">
        <f>IF($C144,BETAW20L!L144,"")</f>
        <v>0</v>
      </c>
      <c r="N144" s="14">
        <f>IF($C144,BETAW20L!M144,"")</f>
        <v>1.991950888496052</v>
      </c>
      <c r="O144" s="13">
        <f>IF($C144,BETAW20L!N144,"")</f>
        <v>0.63682988607717272</v>
      </c>
      <c r="P144" s="12">
        <f>IF($C144,BETAW20L!O144,"")</f>
        <v>1.3551210024188791</v>
      </c>
    </row>
    <row r="145" spans="2:16" x14ac:dyDescent="0.3">
      <c r="B145" s="21">
        <f>BETAW20L!B145</f>
        <v>44210</v>
      </c>
      <c r="C145" s="66">
        <f t="shared" si="11"/>
        <v>1</v>
      </c>
      <c r="D145" s="20">
        <f>IF($C145,BETAW20L!C145,"")</f>
        <v>448.16</v>
      </c>
      <c r="E145" s="22">
        <f>IF($C145,BETAW20L!D145,"")</f>
        <v>41.37</v>
      </c>
      <c r="F145" s="16">
        <f>IF($C145,BETAW20L!E145,"")</f>
        <v>442.55549999999999</v>
      </c>
      <c r="G145" s="16">
        <f>IF($C145,BETAW20L!F145,"")</f>
        <v>28</v>
      </c>
      <c r="H145" s="17">
        <f>IF($C145,BETAW20L!G145,"")</f>
        <v>8147228.8300000001</v>
      </c>
      <c r="I145" s="16">
        <f>IF($C145,BETAW20L!H145,"")</f>
        <v>196500</v>
      </c>
      <c r="J145" s="18">
        <f>IF($C145,BETAW20L!I145,"")</f>
        <v>41.461724325699748</v>
      </c>
      <c r="K145" s="17">
        <f>IF($C145,BETAW20L!J145,"")</f>
        <v>8147228.8300000001</v>
      </c>
      <c r="L145" s="16">
        <f>IF($C145,BETAW20L!K145,"")</f>
        <v>196500</v>
      </c>
      <c r="M145" s="15">
        <f>IF($C145,BETAW20L!L145,"")</f>
        <v>0</v>
      </c>
      <c r="N145" s="14">
        <f>IF($C145,BETAW20L!M145,"")</f>
        <v>1.9921724083942296</v>
      </c>
      <c r="O145" s="13">
        <f>IF($C145,BETAW20L!N145,"")</f>
        <v>0.62607846010383883</v>
      </c>
      <c r="P145" s="12">
        <f>IF($C145,BETAW20L!O145,"")</f>
        <v>1.3660939482903907</v>
      </c>
    </row>
    <row r="146" spans="2:16" x14ac:dyDescent="0.3">
      <c r="B146" s="21">
        <f>BETAW20L!B146</f>
        <v>44209</v>
      </c>
      <c r="C146" s="66">
        <f t="shared" si="11"/>
        <v>1</v>
      </c>
      <c r="D146" s="20">
        <f>IF($C146,BETAW20L!C146,"")</f>
        <v>444.49</v>
      </c>
      <c r="E146" s="22">
        <f>IF($C146,BETAW20L!D146,"")</f>
        <v>41.48</v>
      </c>
      <c r="F146" s="16">
        <f>IF($C146,BETAW20L!E146,"")</f>
        <v>161</v>
      </c>
      <c r="G146" s="16">
        <f>IF($C146,BETAW20L!F146,"")</f>
        <v>42</v>
      </c>
      <c r="H146" s="17">
        <f>IF($C146,BETAW20L!G146,"")</f>
        <v>8110527.1399999997</v>
      </c>
      <c r="I146" s="16">
        <f>IF($C146,BETAW20L!H146,"")</f>
        <v>196500</v>
      </c>
      <c r="J146" s="18">
        <f>IF($C146,BETAW20L!I146,"")</f>
        <v>41.274947277353689</v>
      </c>
      <c r="K146" s="17">
        <f>IF($C146,BETAW20L!J146,"")</f>
        <v>8110527.1399999997</v>
      </c>
      <c r="L146" s="16">
        <f>IF($C146,BETAW20L!K146,"")</f>
        <v>196500</v>
      </c>
      <c r="M146" s="15">
        <f>IF($C146,BETAW20L!L146,"")</f>
        <v>0</v>
      </c>
      <c r="N146" s="14">
        <f>IF($C146,BETAW20L!M146,"")</f>
        <v>1.9965789523268893</v>
      </c>
      <c r="O146" s="13">
        <f>IF($C146,BETAW20L!N146,"")</f>
        <v>0.62633016230804461</v>
      </c>
      <c r="P146" s="12">
        <f>IF($C146,BETAW20L!O146,"")</f>
        <v>1.3702487900188447</v>
      </c>
    </row>
    <row r="147" spans="2:16" x14ac:dyDescent="0.3">
      <c r="B147" s="21">
        <f>BETAW20L!B147</f>
        <v>44208</v>
      </c>
      <c r="C147" s="66">
        <f t="shared" si="11"/>
        <v>1</v>
      </c>
      <c r="D147" s="20">
        <f>IF($C147,BETAW20L!C147,"")</f>
        <v>453.53</v>
      </c>
      <c r="E147" s="22">
        <f>IF($C147,BETAW20L!D147,"")</f>
        <v>41.97</v>
      </c>
      <c r="F147" s="16">
        <f>IF($C147,BETAW20L!E147,"")</f>
        <v>268</v>
      </c>
      <c r="G147" s="16">
        <f>IF($C147,BETAW20L!F147,"")</f>
        <v>34</v>
      </c>
      <c r="H147" s="17">
        <f>IF($C147,BETAW20L!G147,"")</f>
        <v>8223533.9400000004</v>
      </c>
      <c r="I147" s="16">
        <f>IF($C147,BETAW20L!H147,"")</f>
        <v>196500</v>
      </c>
      <c r="J147" s="18">
        <f>IF($C147,BETAW20L!I147,"")</f>
        <v>41.850045496183206</v>
      </c>
      <c r="K147" s="17">
        <f>IF($C147,BETAW20L!J147,"")</f>
        <v>8223533.9400000004</v>
      </c>
      <c r="L147" s="16">
        <f>IF($C147,BETAW20L!K147,"")</f>
        <v>196500</v>
      </c>
      <c r="M147" s="15">
        <f>IF($C147,BETAW20L!L147,"")</f>
        <v>0</v>
      </c>
      <c r="N147" s="14">
        <f>IF($C147,BETAW20L!M147,"")</f>
        <v>2.0025266217846971</v>
      </c>
      <c r="O147" s="13">
        <f>IF($C147,BETAW20L!N147,"")</f>
        <v>0.62394168704555752</v>
      </c>
      <c r="P147" s="12">
        <f>IF($C147,BETAW20L!O147,"")</f>
        <v>1.3785849347391397</v>
      </c>
    </row>
    <row r="148" spans="2:16" x14ac:dyDescent="0.3">
      <c r="B148" s="21">
        <f>BETAW20L!B148</f>
        <v>44207</v>
      </c>
      <c r="C148" s="66">
        <f t="shared" si="11"/>
        <v>1</v>
      </c>
      <c r="D148" s="20">
        <f>IF($C148,BETAW20L!C148,"")</f>
        <v>463.96</v>
      </c>
      <c r="E148" s="22">
        <f>IF($C148,BETAW20L!D148,"")</f>
        <v>43.02</v>
      </c>
      <c r="F148" s="16">
        <f>IF($C148,BETAW20L!E148,"")</f>
        <v>462</v>
      </c>
      <c r="G148" s="16">
        <f>IF($C148,BETAW20L!F148,"")</f>
        <v>56</v>
      </c>
      <c r="H148" s="17">
        <f>IF($C148,BETAW20L!G148,"")</f>
        <v>8452420.4000000004</v>
      </c>
      <c r="I148" s="16">
        <f>IF($C148,BETAW20L!H148,"")</f>
        <v>196500</v>
      </c>
      <c r="J148" s="18">
        <f>IF($C148,BETAW20L!I148,"")</f>
        <v>43.014862086514</v>
      </c>
      <c r="K148" s="17">
        <f>IF($C148,BETAW20L!J148,"")</f>
        <v>8452420.4000000004</v>
      </c>
      <c r="L148" s="16">
        <f>IF($C148,BETAW20L!K148,"")</f>
        <v>196500</v>
      </c>
      <c r="M148" s="15">
        <f>IF($C148,BETAW20L!L148,"")</f>
        <v>0</v>
      </c>
      <c r="N148" s="14">
        <f>IF($C148,BETAW20L!M148,"")</f>
        <v>1.9994157365859371</v>
      </c>
      <c r="O148" s="13">
        <f>IF($C148,BETAW20L!N148,"")</f>
        <v>0.61394986458553336</v>
      </c>
      <c r="P148" s="12">
        <f>IF($C148,BETAW20L!O148,"")</f>
        <v>1.3854658720004036</v>
      </c>
    </row>
    <row r="149" spans="2:16" x14ac:dyDescent="0.3">
      <c r="B149" s="21">
        <f>BETAW20L!B149</f>
        <v>44204</v>
      </c>
      <c r="C149" s="66">
        <f t="shared" si="11"/>
        <v>1</v>
      </c>
      <c r="D149" s="20">
        <f>IF($C149,BETAW20L!C149,"")</f>
        <v>466.56</v>
      </c>
      <c r="E149" s="22">
        <f>IF($C149,BETAW20L!D149,"")</f>
        <v>43.33</v>
      </c>
      <c r="F149" s="16">
        <f>IF($C149,BETAW20L!E149,"")</f>
        <v>972.87540000000001</v>
      </c>
      <c r="G149" s="16">
        <f>IF($C149,BETAW20L!F149,"")</f>
        <v>73</v>
      </c>
      <c r="H149" s="17">
        <f>IF($C149,BETAW20L!G149,"")</f>
        <v>8502982.0500000026</v>
      </c>
      <c r="I149" s="16">
        <f>IF($C149,BETAW20L!H149,"")</f>
        <v>196500</v>
      </c>
      <c r="J149" s="18">
        <f>IF($C149,BETAW20L!I149,"")</f>
        <v>43.272173282442765</v>
      </c>
      <c r="K149" s="17">
        <f>IF($C149,BETAW20L!J149,"")</f>
        <v>8502982.0500000026</v>
      </c>
      <c r="L149" s="16">
        <f>IF($C149,BETAW20L!K149,"")</f>
        <v>196500</v>
      </c>
      <c r="M149" s="15">
        <f>IF($C149,BETAW20L!L149,"")</f>
        <v>0</v>
      </c>
      <c r="N149" s="14">
        <f>IF($C149,BETAW20L!M149,"")</f>
        <v>1.9932246122993984</v>
      </c>
      <c r="O149" s="13">
        <f>IF($C149,BETAW20L!N149,"")</f>
        <v>0.6120033030059141</v>
      </c>
      <c r="P149" s="12">
        <f>IF($C149,BETAW20L!O149,"")</f>
        <v>1.3812213092934844</v>
      </c>
    </row>
    <row r="150" spans="2:16" x14ac:dyDescent="0.3">
      <c r="B150" s="21">
        <f>BETAW20L!B150</f>
        <v>44203</v>
      </c>
      <c r="C150" s="66">
        <f t="shared" si="11"/>
        <v>1</v>
      </c>
      <c r="D150" s="20">
        <f>IF($C150,BETAW20L!C150,"")</f>
        <v>467.18</v>
      </c>
      <c r="E150" s="22">
        <f>IF($C150,BETAW20L!D150,"")</f>
        <v>43</v>
      </c>
      <c r="F150" s="16">
        <f>IF($C150,BETAW20L!E150,"")</f>
        <v>380.94420000000002</v>
      </c>
      <c r="G150" s="16">
        <f>IF($C150,BETAW20L!F150,"")</f>
        <v>66</v>
      </c>
      <c r="H150" s="17">
        <f>IF($C150,BETAW20L!G150,"")</f>
        <v>8490172.5</v>
      </c>
      <c r="I150" s="16">
        <f>IF($C150,BETAW20L!H150,"")</f>
        <v>196500</v>
      </c>
      <c r="J150" s="18">
        <f>IF($C150,BETAW20L!I150,"")</f>
        <v>43.206984732824431</v>
      </c>
      <c r="K150" s="17">
        <f>IF($C150,BETAW20L!J150,"")</f>
        <v>8490172.5</v>
      </c>
      <c r="L150" s="16">
        <f>IF($C150,BETAW20L!K150,"")</f>
        <v>196500</v>
      </c>
      <c r="M150" s="15">
        <f>IF($C150,BETAW20L!L150,"")</f>
        <v>0</v>
      </c>
      <c r="N150" s="14">
        <f>IF($C150,BETAW20L!M150,"")</f>
        <v>1.9946401842836525</v>
      </c>
      <c r="O150" s="13">
        <f>IF($C150,BETAW20L!N150,"")</f>
        <v>0.613334916340039</v>
      </c>
      <c r="P150" s="12">
        <f>IF($C150,BETAW20L!O150,"")</f>
        <v>1.3813052679436135</v>
      </c>
    </row>
    <row r="151" spans="2:16" x14ac:dyDescent="0.3">
      <c r="B151" s="21">
        <f>BETAW20L!B151</f>
        <v>44201</v>
      </c>
      <c r="C151" s="66">
        <f t="shared" si="11"/>
        <v>1</v>
      </c>
      <c r="D151" s="20">
        <f>IF($C151,BETAW20L!C151,"")</f>
        <v>438.79</v>
      </c>
      <c r="E151" s="22">
        <f>IF($C151,BETAW20L!D151,"")</f>
        <v>40.53</v>
      </c>
      <c r="F151" s="16">
        <f>IF($C151,BETAW20L!E151,"")</f>
        <v>674.50490000000002</v>
      </c>
      <c r="G151" s="16">
        <f>IF($C151,BETAW20L!F151,"")</f>
        <v>53</v>
      </c>
      <c r="H151" s="17">
        <f>IF($C151,BETAW20L!G151,"")</f>
        <v>7963928.3800000008</v>
      </c>
      <c r="I151" s="16">
        <f>IF($C151,BETAW20L!H151,"")</f>
        <v>196500</v>
      </c>
      <c r="J151" s="18">
        <f>IF($C151,BETAW20L!I151,"")</f>
        <v>40.528897608142501</v>
      </c>
      <c r="K151" s="17">
        <f>IF($C151,BETAW20L!J151,"")</f>
        <v>7963928.3800000008</v>
      </c>
      <c r="L151" s="16">
        <f>IF($C151,BETAW20L!K151,"")</f>
        <v>196500</v>
      </c>
      <c r="M151" s="15">
        <f>IF($C151,BETAW20L!L151,"")</f>
        <v>0</v>
      </c>
      <c r="N151" s="14">
        <f>IF($C151,BETAW20L!M151,"")</f>
        <v>2.0029486842271176</v>
      </c>
      <c r="O151" s="13">
        <f>IF($C151,BETAW20L!N151,"")</f>
        <v>0.63337333402789842</v>
      </c>
      <c r="P151" s="12">
        <f>IF($C151,BETAW20L!O151,"")</f>
        <v>1.3695753501992189</v>
      </c>
    </row>
    <row r="152" spans="2:16" x14ac:dyDescent="0.3">
      <c r="B152" s="21">
        <f>BETAW20L!B152</f>
        <v>44200</v>
      </c>
      <c r="C152" s="66">
        <f t="shared" si="11"/>
        <v>1</v>
      </c>
      <c r="D152" s="20">
        <f>IF($C152,BETAW20L!C152,"")</f>
        <v>438.63</v>
      </c>
      <c r="E152" s="22">
        <f>IF($C152,BETAW20L!D152,"")</f>
        <v>40.65</v>
      </c>
      <c r="F152" s="16">
        <f>IF($C152,BETAW20L!E152,"")</f>
        <v>169.40529999999998</v>
      </c>
      <c r="G152" s="16">
        <f>IF($C152,BETAW20L!F152,"")</f>
        <v>41</v>
      </c>
      <c r="H152" s="17">
        <f>IF($C152,BETAW20L!G152,"")</f>
        <v>7974500.5200000005</v>
      </c>
      <c r="I152" s="16">
        <f>IF($C152,BETAW20L!H152,"")</f>
        <v>196500</v>
      </c>
      <c r="J152" s="18">
        <f>IF($C152,BETAW20L!I152,"")</f>
        <v>40.58269984732825</v>
      </c>
      <c r="K152" s="17">
        <f>IF($C152,BETAW20L!J152,"")</f>
        <v>7974500.5200000005</v>
      </c>
      <c r="L152" s="16">
        <f>IF($C152,BETAW20L!K152,"")</f>
        <v>196500</v>
      </c>
      <c r="M152" s="15">
        <f>IF($C152,BETAW20L!L152,"")</f>
        <v>0</v>
      </c>
      <c r="N152" s="14">
        <f>IF($C152,BETAW20L!M152,"")</f>
        <v>2.0015361049847922</v>
      </c>
      <c r="O152" s="13">
        <f>IF($C152,BETAW20L!N152,"")</f>
        <v>0.63241211124781527</v>
      </c>
      <c r="P152" s="12">
        <f>IF($C152,BETAW20L!O152,"")</f>
        <v>1.369123993736977</v>
      </c>
    </row>
    <row r="153" spans="2:16" x14ac:dyDescent="0.3">
      <c r="B153" s="21">
        <f>BETAW20L!B153</f>
        <v>44195</v>
      </c>
      <c r="C153" s="66">
        <f t="shared" ref="C153:C168" si="12">IF(AND($B153&gt;=$D$3,OR($B153&lt;=$D$4,$B154&lt;$D$4)),1,0)</f>
        <v>1</v>
      </c>
      <c r="D153" s="20">
        <f>IF($C153,BETAW20L!C153,"")</f>
        <v>427.95</v>
      </c>
      <c r="E153" s="22">
        <f>IF($C153,BETAW20L!D153,"")</f>
        <v>40.22</v>
      </c>
      <c r="F153" s="16">
        <f>IF($C153,BETAW20L!E153,"")</f>
        <v>165.9639</v>
      </c>
      <c r="G153" s="16">
        <f>IF($C153,BETAW20L!F153,"")</f>
        <v>43</v>
      </c>
      <c r="H153" s="17">
        <f>IF($C153,BETAW20L!G153,"")</f>
        <v>7834945.7500000009</v>
      </c>
      <c r="I153" s="16">
        <f>IF($C153,BETAW20L!H153,"")</f>
        <v>196500</v>
      </c>
      <c r="J153" s="18">
        <f>IF($C153,BETAW20L!I153,"")</f>
        <v>39.872497455470743</v>
      </c>
      <c r="K153" s="17">
        <f>IF($C153,BETAW20L!J153,"")</f>
        <v>7834945.7500000009</v>
      </c>
      <c r="L153" s="16">
        <f>IF($C153,BETAW20L!K153,"")</f>
        <v>196500</v>
      </c>
      <c r="M153" s="15">
        <f>IF($C153,BETAW20L!L153,"")</f>
        <v>0</v>
      </c>
      <c r="N153" s="14">
        <f>IF($C153,BETAW20L!M153,"")</f>
        <v>2.0035854058083298</v>
      </c>
      <c r="O153" s="13">
        <f>IF($C153,BETAW20L!N153,"")</f>
        <v>0.63574440958956224</v>
      </c>
      <c r="P153" s="12">
        <f>IF($C153,BETAW20L!O153,"")</f>
        <v>1.3678409962187674</v>
      </c>
    </row>
    <row r="154" spans="2:16" x14ac:dyDescent="0.3">
      <c r="B154" s="21">
        <f>BETAW20L!B154</f>
        <v>44194</v>
      </c>
      <c r="C154" s="66">
        <f t="shared" si="12"/>
        <v>0</v>
      </c>
      <c r="D154" s="20" t="str">
        <f>IF($C154,BETAW20L!C154,"")</f>
        <v/>
      </c>
      <c r="E154" s="22" t="str">
        <f>IF($C154,BETAW20L!D154,"")</f>
        <v/>
      </c>
      <c r="F154" s="16" t="str">
        <f>IF($C154,BETAW20L!E154,"")</f>
        <v/>
      </c>
      <c r="G154" s="16" t="str">
        <f>IF($C154,BETAW20L!F154,"")</f>
        <v/>
      </c>
      <c r="H154" s="17" t="str">
        <f>IF($C154,BETAW20L!G154,"")</f>
        <v/>
      </c>
      <c r="I154" s="16" t="str">
        <f>IF($C154,BETAW20L!H154,"")</f>
        <v/>
      </c>
      <c r="J154" s="18" t="str">
        <f>IF($C154,BETAW20L!I154,"")</f>
        <v/>
      </c>
      <c r="K154" s="17" t="str">
        <f>IF($C154,BETAW20L!J154,"")</f>
        <v/>
      </c>
      <c r="L154" s="16" t="str">
        <f>IF($C154,BETAW20L!K154,"")</f>
        <v/>
      </c>
      <c r="M154" s="15" t="str">
        <f>IF($C154,BETAW20L!L154,"")</f>
        <v/>
      </c>
      <c r="N154" s="14" t="str">
        <f>IF($C154,BETAW20L!M154,"")</f>
        <v/>
      </c>
      <c r="O154" s="13" t="str">
        <f>IF($C154,BETAW20L!N154,"")</f>
        <v/>
      </c>
      <c r="P154" s="12" t="str">
        <f>IF($C154,BETAW20L!O154,"")</f>
        <v/>
      </c>
    </row>
    <row r="155" spans="2:16" x14ac:dyDescent="0.3">
      <c r="B155" s="21">
        <f>BETAW20L!B155</f>
        <v>44193</v>
      </c>
      <c r="C155" s="66">
        <f t="shared" si="12"/>
        <v>0</v>
      </c>
      <c r="D155" s="20" t="str">
        <f>IF($C155,BETAW20L!C155,"")</f>
        <v/>
      </c>
      <c r="E155" s="22" t="str">
        <f>IF($C155,BETAW20L!D155,"")</f>
        <v/>
      </c>
      <c r="F155" s="16" t="str">
        <f>IF($C155,BETAW20L!E155,"")</f>
        <v/>
      </c>
      <c r="G155" s="16" t="str">
        <f>IF($C155,BETAW20L!F155,"")</f>
        <v/>
      </c>
      <c r="H155" s="17" t="str">
        <f>IF($C155,BETAW20L!G155,"")</f>
        <v/>
      </c>
      <c r="I155" s="16" t="str">
        <f>IF($C155,BETAW20L!H155,"")</f>
        <v/>
      </c>
      <c r="J155" s="18" t="str">
        <f>IF($C155,BETAW20L!I155,"")</f>
        <v/>
      </c>
      <c r="K155" s="17" t="str">
        <f>IF($C155,BETAW20L!J155,"")</f>
        <v/>
      </c>
      <c r="L155" s="16" t="str">
        <f>IF($C155,BETAW20L!K155,"")</f>
        <v/>
      </c>
      <c r="M155" s="15" t="str">
        <f>IF($C155,BETAW20L!L155,"")</f>
        <v/>
      </c>
      <c r="N155" s="14" t="str">
        <f>IF($C155,BETAW20L!M155,"")</f>
        <v/>
      </c>
      <c r="O155" s="13" t="str">
        <f>IF($C155,BETAW20L!N155,"")</f>
        <v/>
      </c>
      <c r="P155" s="12" t="str">
        <f>IF($C155,BETAW20L!O155,"")</f>
        <v/>
      </c>
    </row>
    <row r="156" spans="2:16" x14ac:dyDescent="0.3">
      <c r="B156" s="21">
        <f>BETAW20L!B156</f>
        <v>44188</v>
      </c>
      <c r="C156" s="66">
        <f t="shared" si="12"/>
        <v>0</v>
      </c>
      <c r="D156" s="20" t="str">
        <f>IF($C156,BETAW20L!C156,"")</f>
        <v/>
      </c>
      <c r="E156" s="22" t="str">
        <f>IF($C156,BETAW20L!D156,"")</f>
        <v/>
      </c>
      <c r="F156" s="16" t="str">
        <f>IF($C156,BETAW20L!E156,"")</f>
        <v/>
      </c>
      <c r="G156" s="16" t="str">
        <f>IF($C156,BETAW20L!F156,"")</f>
        <v/>
      </c>
      <c r="H156" s="17" t="str">
        <f>IF($C156,BETAW20L!G156,"")</f>
        <v/>
      </c>
      <c r="I156" s="16" t="str">
        <f>IF($C156,BETAW20L!H156,"")</f>
        <v/>
      </c>
      <c r="J156" s="18" t="str">
        <f>IF($C156,BETAW20L!I156,"")</f>
        <v/>
      </c>
      <c r="K156" s="17" t="str">
        <f>IF($C156,BETAW20L!J156,"")</f>
        <v/>
      </c>
      <c r="L156" s="16" t="str">
        <f>IF($C156,BETAW20L!K156,"")</f>
        <v/>
      </c>
      <c r="M156" s="15" t="str">
        <f>IF($C156,BETAW20L!L156,"")</f>
        <v/>
      </c>
      <c r="N156" s="14" t="str">
        <f>IF($C156,BETAW20L!M156,"")</f>
        <v/>
      </c>
      <c r="O156" s="13" t="str">
        <f>IF($C156,BETAW20L!N156,"")</f>
        <v/>
      </c>
      <c r="P156" s="12" t="str">
        <f>IF($C156,BETAW20L!O156,"")</f>
        <v/>
      </c>
    </row>
    <row r="157" spans="2:16" x14ac:dyDescent="0.3">
      <c r="B157" s="21">
        <f>BETAW20L!B157</f>
        <v>44187</v>
      </c>
      <c r="C157" s="66">
        <f t="shared" si="12"/>
        <v>0</v>
      </c>
      <c r="D157" s="20" t="str">
        <f>IF($C157,BETAW20L!C157,"")</f>
        <v/>
      </c>
      <c r="E157" s="22" t="str">
        <f>IF($C157,BETAW20L!D157,"")</f>
        <v/>
      </c>
      <c r="F157" s="16" t="str">
        <f>IF($C157,BETAW20L!E157,"")</f>
        <v/>
      </c>
      <c r="G157" s="16" t="str">
        <f>IF($C157,BETAW20L!F157,"")</f>
        <v/>
      </c>
      <c r="H157" s="17" t="str">
        <f>IF($C157,BETAW20L!G157,"")</f>
        <v/>
      </c>
      <c r="I157" s="16" t="str">
        <f>IF($C157,BETAW20L!H157,"")</f>
        <v/>
      </c>
      <c r="J157" s="18" t="str">
        <f>IF($C157,BETAW20L!I157,"")</f>
        <v/>
      </c>
      <c r="K157" s="17" t="str">
        <f>IF($C157,BETAW20L!J157,"")</f>
        <v/>
      </c>
      <c r="L157" s="16" t="str">
        <f>IF($C157,BETAW20L!K157,"")</f>
        <v/>
      </c>
      <c r="M157" s="15" t="str">
        <f>IF($C157,BETAW20L!L157,"")</f>
        <v/>
      </c>
      <c r="N157" s="14" t="str">
        <f>IF($C157,BETAW20L!M157,"")</f>
        <v/>
      </c>
      <c r="O157" s="13" t="str">
        <f>IF($C157,BETAW20L!N157,"")</f>
        <v/>
      </c>
      <c r="P157" s="12" t="str">
        <f>IF($C157,BETAW20L!O157,"")</f>
        <v/>
      </c>
    </row>
    <row r="158" spans="2:16" x14ac:dyDescent="0.3">
      <c r="B158" s="21">
        <f>BETAW20L!B158</f>
        <v>44186</v>
      </c>
      <c r="C158" s="66">
        <f t="shared" si="12"/>
        <v>0</v>
      </c>
      <c r="D158" s="20" t="str">
        <f>IF($C158,BETAW20L!C158,"")</f>
        <v/>
      </c>
      <c r="E158" s="22" t="str">
        <f>IF($C158,BETAW20L!D158,"")</f>
        <v/>
      </c>
      <c r="F158" s="16" t="str">
        <f>IF($C158,BETAW20L!E158,"")</f>
        <v/>
      </c>
      <c r="G158" s="16" t="str">
        <f>IF($C158,BETAW20L!F158,"")</f>
        <v/>
      </c>
      <c r="H158" s="17" t="str">
        <f>IF($C158,BETAW20L!G158,"")</f>
        <v/>
      </c>
      <c r="I158" s="16" t="str">
        <f>IF($C158,BETAW20L!H158,"")</f>
        <v/>
      </c>
      <c r="J158" s="18" t="str">
        <f>IF($C158,BETAW20L!I158,"")</f>
        <v/>
      </c>
      <c r="K158" s="17" t="str">
        <f>IF($C158,BETAW20L!J158,"")</f>
        <v/>
      </c>
      <c r="L158" s="16" t="str">
        <f>IF($C158,BETAW20L!K158,"")</f>
        <v/>
      </c>
      <c r="M158" s="15" t="str">
        <f>IF($C158,BETAW20L!L158,"")</f>
        <v/>
      </c>
      <c r="N158" s="14" t="str">
        <f>IF($C158,BETAW20L!M158,"")</f>
        <v/>
      </c>
      <c r="O158" s="13" t="str">
        <f>IF($C158,BETAW20L!N158,"")</f>
        <v/>
      </c>
      <c r="P158" s="12" t="str">
        <f>IF($C158,BETAW20L!O158,"")</f>
        <v/>
      </c>
    </row>
    <row r="159" spans="2:16" x14ac:dyDescent="0.3">
      <c r="B159" s="21">
        <f>BETAW20L!B159</f>
        <v>44183</v>
      </c>
      <c r="C159" s="66">
        <f t="shared" si="12"/>
        <v>0</v>
      </c>
      <c r="D159" s="20" t="str">
        <f>IF($C159,BETAW20L!C159,"")</f>
        <v/>
      </c>
      <c r="E159" s="22" t="str">
        <f>IF($C159,BETAW20L!D159,"")</f>
        <v/>
      </c>
      <c r="F159" s="16" t="str">
        <f>IF($C159,BETAW20L!E159,"")</f>
        <v/>
      </c>
      <c r="G159" s="16" t="str">
        <f>IF($C159,BETAW20L!F159,"")</f>
        <v/>
      </c>
      <c r="H159" s="17" t="str">
        <f>IF($C159,BETAW20L!G159,"")</f>
        <v/>
      </c>
      <c r="I159" s="16" t="str">
        <f>IF($C159,BETAW20L!H159,"")</f>
        <v/>
      </c>
      <c r="J159" s="18" t="str">
        <f>IF($C159,BETAW20L!I159,"")</f>
        <v/>
      </c>
      <c r="K159" s="17" t="str">
        <f>IF($C159,BETAW20L!J159,"")</f>
        <v/>
      </c>
      <c r="L159" s="16" t="str">
        <f>IF($C159,BETAW20L!K159,"")</f>
        <v/>
      </c>
      <c r="M159" s="15" t="str">
        <f>IF($C159,BETAW20L!L159,"")</f>
        <v/>
      </c>
      <c r="N159" s="14" t="str">
        <f>IF($C159,BETAW20L!M159,"")</f>
        <v/>
      </c>
      <c r="O159" s="13" t="str">
        <f>IF($C159,BETAW20L!N159,"")</f>
        <v/>
      </c>
      <c r="P159" s="12" t="str">
        <f>IF($C159,BETAW20L!O159,"")</f>
        <v/>
      </c>
    </row>
    <row r="160" spans="2:16" x14ac:dyDescent="0.3">
      <c r="B160" s="21">
        <f>BETAW20L!B160</f>
        <v>44182</v>
      </c>
      <c r="C160" s="66">
        <f t="shared" si="12"/>
        <v>0</v>
      </c>
      <c r="D160" s="20" t="str">
        <f>IF($C160,BETAW20L!C160,"")</f>
        <v/>
      </c>
      <c r="E160" s="22" t="str">
        <f>IF($C160,BETAW20L!D160,"")</f>
        <v/>
      </c>
      <c r="F160" s="16" t="str">
        <f>IF($C160,BETAW20L!E160,"")</f>
        <v/>
      </c>
      <c r="G160" s="16" t="str">
        <f>IF($C160,BETAW20L!F160,"")</f>
        <v/>
      </c>
      <c r="H160" s="17" t="str">
        <f>IF($C160,BETAW20L!G160,"")</f>
        <v/>
      </c>
      <c r="I160" s="16" t="str">
        <f>IF($C160,BETAW20L!H160,"")</f>
        <v/>
      </c>
      <c r="J160" s="18" t="str">
        <f>IF($C160,BETAW20L!I160,"")</f>
        <v/>
      </c>
      <c r="K160" s="17" t="str">
        <f>IF($C160,BETAW20L!J160,"")</f>
        <v/>
      </c>
      <c r="L160" s="16" t="str">
        <f>IF($C160,BETAW20L!K160,"")</f>
        <v/>
      </c>
      <c r="M160" s="15" t="str">
        <f>IF($C160,BETAW20L!L160,"")</f>
        <v/>
      </c>
      <c r="N160" s="14" t="str">
        <f>IF($C160,BETAW20L!M160,"")</f>
        <v/>
      </c>
      <c r="O160" s="13" t="str">
        <f>IF($C160,BETAW20L!N160,"")</f>
        <v/>
      </c>
      <c r="P160" s="12" t="str">
        <f>IF($C160,BETAW20L!O160,"")</f>
        <v/>
      </c>
    </row>
    <row r="161" spans="2:16" x14ac:dyDescent="0.3">
      <c r="B161" s="21">
        <f>BETAW20L!B161</f>
        <v>44181</v>
      </c>
      <c r="C161" s="66">
        <f t="shared" si="12"/>
        <v>0</v>
      </c>
      <c r="D161" s="20" t="str">
        <f>IF($C161,BETAW20L!C161,"")</f>
        <v/>
      </c>
      <c r="E161" s="22" t="str">
        <f>IF($C161,BETAW20L!D161,"")</f>
        <v/>
      </c>
      <c r="F161" s="16" t="str">
        <f>IF($C161,BETAW20L!E161,"")</f>
        <v/>
      </c>
      <c r="G161" s="16" t="str">
        <f>IF($C161,BETAW20L!F161,"")</f>
        <v/>
      </c>
      <c r="H161" s="17" t="str">
        <f>IF($C161,BETAW20L!G161,"")</f>
        <v/>
      </c>
      <c r="I161" s="16" t="str">
        <f>IF($C161,BETAW20L!H161,"")</f>
        <v/>
      </c>
      <c r="J161" s="18" t="str">
        <f>IF($C161,BETAW20L!I161,"")</f>
        <v/>
      </c>
      <c r="K161" s="17" t="str">
        <f>IF($C161,BETAW20L!J161,"")</f>
        <v/>
      </c>
      <c r="L161" s="16" t="str">
        <f>IF($C161,BETAW20L!K161,"")</f>
        <v/>
      </c>
      <c r="M161" s="15" t="str">
        <f>IF($C161,BETAW20L!L161,"")</f>
        <v/>
      </c>
      <c r="N161" s="14" t="str">
        <f>IF($C161,BETAW20L!M161,"")</f>
        <v/>
      </c>
      <c r="O161" s="13" t="str">
        <f>IF($C161,BETAW20L!N161,"")</f>
        <v/>
      </c>
      <c r="P161" s="12" t="str">
        <f>IF($C161,BETAW20L!O161,"")</f>
        <v/>
      </c>
    </row>
    <row r="162" spans="2:16" x14ac:dyDescent="0.3">
      <c r="B162" s="21">
        <f>BETAW20L!B162</f>
        <v>44180</v>
      </c>
      <c r="C162" s="66">
        <f t="shared" si="12"/>
        <v>0</v>
      </c>
      <c r="D162" s="20" t="str">
        <f>IF($C162,BETAW20L!C162,"")</f>
        <v/>
      </c>
      <c r="E162" s="22" t="str">
        <f>IF($C162,BETAW20L!D162,"")</f>
        <v/>
      </c>
      <c r="F162" s="16" t="str">
        <f>IF($C162,BETAW20L!E162,"")</f>
        <v/>
      </c>
      <c r="G162" s="16" t="str">
        <f>IF($C162,BETAW20L!F162,"")</f>
        <v/>
      </c>
      <c r="H162" s="17" t="str">
        <f>IF($C162,BETAW20L!G162,"")</f>
        <v/>
      </c>
      <c r="I162" s="16" t="str">
        <f>IF($C162,BETAW20L!H162,"")</f>
        <v/>
      </c>
      <c r="J162" s="18" t="str">
        <f>IF($C162,BETAW20L!I162,"")</f>
        <v/>
      </c>
      <c r="K162" s="17" t="str">
        <f>IF($C162,BETAW20L!J162,"")</f>
        <v/>
      </c>
      <c r="L162" s="16" t="str">
        <f>IF($C162,BETAW20L!K162,"")</f>
        <v/>
      </c>
      <c r="M162" s="15" t="str">
        <f>IF($C162,BETAW20L!L162,"")</f>
        <v/>
      </c>
      <c r="N162" s="14" t="str">
        <f>IF($C162,BETAW20L!M162,"")</f>
        <v/>
      </c>
      <c r="O162" s="13" t="str">
        <f>IF($C162,BETAW20L!N162,"")</f>
        <v/>
      </c>
      <c r="P162" s="12" t="str">
        <f>IF($C162,BETAW20L!O162,"")</f>
        <v/>
      </c>
    </row>
    <row r="163" spans="2:16" x14ac:dyDescent="0.3">
      <c r="B163" s="21">
        <f>BETAW20L!B163</f>
        <v>44179</v>
      </c>
      <c r="C163" s="66">
        <f t="shared" si="12"/>
        <v>0</v>
      </c>
      <c r="D163" s="20" t="str">
        <f>IF($C163,BETAW20L!C163,"")</f>
        <v/>
      </c>
      <c r="E163" s="22" t="str">
        <f>IF($C163,BETAW20L!D163,"")</f>
        <v/>
      </c>
      <c r="F163" s="16" t="str">
        <f>IF($C163,BETAW20L!E163,"")</f>
        <v/>
      </c>
      <c r="G163" s="16" t="str">
        <f>IF($C163,BETAW20L!F163,"")</f>
        <v/>
      </c>
      <c r="H163" s="17" t="str">
        <f>IF($C163,BETAW20L!G163,"")</f>
        <v/>
      </c>
      <c r="I163" s="16" t="str">
        <f>IF($C163,BETAW20L!H163,"")</f>
        <v/>
      </c>
      <c r="J163" s="18" t="str">
        <f>IF($C163,BETAW20L!I163,"")</f>
        <v/>
      </c>
      <c r="K163" s="17" t="str">
        <f>IF($C163,BETAW20L!J163,"")</f>
        <v/>
      </c>
      <c r="L163" s="16" t="str">
        <f>IF($C163,BETAW20L!K163,"")</f>
        <v/>
      </c>
      <c r="M163" s="15" t="str">
        <f>IF($C163,BETAW20L!L163,"")</f>
        <v/>
      </c>
      <c r="N163" s="14" t="str">
        <f>IF($C163,BETAW20L!M163,"")</f>
        <v/>
      </c>
      <c r="O163" s="13" t="str">
        <f>IF($C163,BETAW20L!N163,"")</f>
        <v/>
      </c>
      <c r="P163" s="12" t="str">
        <f>IF($C163,BETAW20L!O163,"")</f>
        <v/>
      </c>
    </row>
    <row r="164" spans="2:16" x14ac:dyDescent="0.3">
      <c r="B164" s="21">
        <f>BETAW20L!B164</f>
        <v>44176</v>
      </c>
      <c r="C164" s="66">
        <f t="shared" si="12"/>
        <v>0</v>
      </c>
      <c r="D164" s="20" t="str">
        <f>IF($C164,BETAW20L!C164,"")</f>
        <v/>
      </c>
      <c r="E164" s="22" t="str">
        <f>IF($C164,BETAW20L!D164,"")</f>
        <v/>
      </c>
      <c r="F164" s="16" t="str">
        <f>IF($C164,BETAW20L!E164,"")</f>
        <v/>
      </c>
      <c r="G164" s="16" t="str">
        <f>IF($C164,BETAW20L!F164,"")</f>
        <v/>
      </c>
      <c r="H164" s="17" t="str">
        <f>IF($C164,BETAW20L!G164,"")</f>
        <v/>
      </c>
      <c r="I164" s="16" t="str">
        <f>IF($C164,BETAW20L!H164,"")</f>
        <v/>
      </c>
      <c r="J164" s="18" t="str">
        <f>IF($C164,BETAW20L!I164,"")</f>
        <v/>
      </c>
      <c r="K164" s="17" t="str">
        <f>IF($C164,BETAW20L!J164,"")</f>
        <v/>
      </c>
      <c r="L164" s="16" t="str">
        <f>IF($C164,BETAW20L!K164,"")</f>
        <v/>
      </c>
      <c r="M164" s="15" t="str">
        <f>IF($C164,BETAW20L!L164,"")</f>
        <v/>
      </c>
      <c r="N164" s="14" t="str">
        <f>IF($C164,BETAW20L!M164,"")</f>
        <v/>
      </c>
      <c r="O164" s="13" t="str">
        <f>IF($C164,BETAW20L!N164,"")</f>
        <v/>
      </c>
      <c r="P164" s="12" t="str">
        <f>IF($C164,BETAW20L!O164,"")</f>
        <v/>
      </c>
    </row>
    <row r="165" spans="2:16" x14ac:dyDescent="0.3">
      <c r="B165" s="21">
        <f>BETAW20L!B165</f>
        <v>44175</v>
      </c>
      <c r="C165" s="66">
        <f t="shared" si="12"/>
        <v>0</v>
      </c>
      <c r="D165" s="20" t="str">
        <f>IF($C165,BETAW20L!C165,"")</f>
        <v/>
      </c>
      <c r="E165" s="22" t="str">
        <f>IF($C165,BETAW20L!D165,"")</f>
        <v/>
      </c>
      <c r="F165" s="16" t="str">
        <f>IF($C165,BETAW20L!E165,"")</f>
        <v/>
      </c>
      <c r="G165" s="16" t="str">
        <f>IF($C165,BETAW20L!F165,"")</f>
        <v/>
      </c>
      <c r="H165" s="17" t="str">
        <f>IF($C165,BETAW20L!G165,"")</f>
        <v/>
      </c>
      <c r="I165" s="16" t="str">
        <f>IF($C165,BETAW20L!H165,"")</f>
        <v/>
      </c>
      <c r="J165" s="18" t="str">
        <f>IF($C165,BETAW20L!I165,"")</f>
        <v/>
      </c>
      <c r="K165" s="17" t="str">
        <f>IF($C165,BETAW20L!J165,"")</f>
        <v/>
      </c>
      <c r="L165" s="16" t="str">
        <f>IF($C165,BETAW20L!K165,"")</f>
        <v/>
      </c>
      <c r="M165" s="15" t="str">
        <f>IF($C165,BETAW20L!L165,"")</f>
        <v/>
      </c>
      <c r="N165" s="14" t="str">
        <f>IF($C165,BETAW20L!M165,"")</f>
        <v/>
      </c>
      <c r="O165" s="13" t="str">
        <f>IF($C165,BETAW20L!N165,"")</f>
        <v/>
      </c>
      <c r="P165" s="12" t="str">
        <f>IF($C165,BETAW20L!O165,"")</f>
        <v/>
      </c>
    </row>
    <row r="166" spans="2:16" x14ac:dyDescent="0.3">
      <c r="B166" s="21">
        <f>BETAW20L!B166</f>
        <v>44174</v>
      </c>
      <c r="C166" s="66">
        <f t="shared" si="12"/>
        <v>0</v>
      </c>
      <c r="D166" s="20" t="str">
        <f>IF($C166,BETAW20L!C166,"")</f>
        <v/>
      </c>
      <c r="E166" s="22" t="str">
        <f>IF($C166,BETAW20L!D166,"")</f>
        <v/>
      </c>
      <c r="F166" s="16" t="str">
        <f>IF($C166,BETAW20L!E166,"")</f>
        <v/>
      </c>
      <c r="G166" s="16" t="str">
        <f>IF($C166,BETAW20L!F166,"")</f>
        <v/>
      </c>
      <c r="H166" s="17" t="str">
        <f>IF($C166,BETAW20L!G166,"")</f>
        <v/>
      </c>
      <c r="I166" s="16" t="str">
        <f>IF($C166,BETAW20L!H166,"")</f>
        <v/>
      </c>
      <c r="J166" s="18" t="str">
        <f>IF($C166,BETAW20L!I166,"")</f>
        <v/>
      </c>
      <c r="K166" s="17" t="str">
        <f>IF($C166,BETAW20L!J166,"")</f>
        <v/>
      </c>
      <c r="L166" s="16" t="str">
        <f>IF($C166,BETAW20L!K166,"")</f>
        <v/>
      </c>
      <c r="M166" s="15" t="str">
        <f>IF($C166,BETAW20L!L166,"")</f>
        <v/>
      </c>
      <c r="N166" s="14" t="str">
        <f>IF($C166,BETAW20L!M166,"")</f>
        <v/>
      </c>
      <c r="O166" s="13" t="str">
        <f>IF($C166,BETAW20L!N166,"")</f>
        <v/>
      </c>
      <c r="P166" s="12" t="str">
        <f>IF($C166,BETAW20L!O166,"")</f>
        <v/>
      </c>
    </row>
    <row r="167" spans="2:16" x14ac:dyDescent="0.3">
      <c r="B167" s="21">
        <f>BETAW20L!B167</f>
        <v>44173</v>
      </c>
      <c r="C167" s="66">
        <f t="shared" si="12"/>
        <v>0</v>
      </c>
      <c r="D167" s="20" t="str">
        <f>IF($C167,BETAW20L!C167,"")</f>
        <v/>
      </c>
      <c r="E167" s="22" t="str">
        <f>IF($C167,BETAW20L!D167,"")</f>
        <v/>
      </c>
      <c r="F167" s="16" t="str">
        <f>IF($C167,BETAW20L!E167,"")</f>
        <v/>
      </c>
      <c r="G167" s="16" t="str">
        <f>IF($C167,BETAW20L!F167,"")</f>
        <v/>
      </c>
      <c r="H167" s="17" t="str">
        <f>IF($C167,BETAW20L!G167,"")</f>
        <v/>
      </c>
      <c r="I167" s="16" t="str">
        <f>IF($C167,BETAW20L!H167,"")</f>
        <v/>
      </c>
      <c r="J167" s="18" t="str">
        <f>IF($C167,BETAW20L!I167,"")</f>
        <v/>
      </c>
      <c r="K167" s="17" t="str">
        <f>IF($C167,BETAW20L!J167,"")</f>
        <v/>
      </c>
      <c r="L167" s="16" t="str">
        <f>IF($C167,BETAW20L!K167,"")</f>
        <v/>
      </c>
      <c r="M167" s="15" t="str">
        <f>IF($C167,BETAW20L!L167,"")</f>
        <v/>
      </c>
      <c r="N167" s="14" t="str">
        <f>IF($C167,BETAW20L!M167,"")</f>
        <v/>
      </c>
      <c r="O167" s="13" t="str">
        <f>IF($C167,BETAW20L!N167,"")</f>
        <v/>
      </c>
      <c r="P167" s="12" t="str">
        <f>IF($C167,BETAW20L!O167,"")</f>
        <v/>
      </c>
    </row>
    <row r="168" spans="2:16" x14ac:dyDescent="0.3">
      <c r="B168" s="21">
        <f>BETAW20L!B168</f>
        <v>44172</v>
      </c>
      <c r="C168" s="66">
        <f t="shared" si="12"/>
        <v>0</v>
      </c>
      <c r="D168" s="20" t="str">
        <f>IF($C168,BETAW20L!C168,"")</f>
        <v/>
      </c>
      <c r="E168" s="22" t="str">
        <f>IF($C168,BETAW20L!D168,"")</f>
        <v/>
      </c>
      <c r="F168" s="16" t="str">
        <f>IF($C168,BETAW20L!E168,"")</f>
        <v/>
      </c>
      <c r="G168" s="16" t="str">
        <f>IF($C168,BETAW20L!F168,"")</f>
        <v/>
      </c>
      <c r="H168" s="17" t="str">
        <f>IF($C168,BETAW20L!G168,"")</f>
        <v/>
      </c>
      <c r="I168" s="16" t="str">
        <f>IF($C168,BETAW20L!H168,"")</f>
        <v/>
      </c>
      <c r="J168" s="18" t="str">
        <f>IF($C168,BETAW20L!I168,"")</f>
        <v/>
      </c>
      <c r="K168" s="17" t="str">
        <f>IF($C168,BETAW20L!J168,"")</f>
        <v/>
      </c>
      <c r="L168" s="16" t="str">
        <f>IF($C168,BETAW20L!K168,"")</f>
        <v/>
      </c>
      <c r="M168" s="15" t="str">
        <f>IF($C168,BETAW20L!L168,"")</f>
        <v/>
      </c>
      <c r="N168" s="14" t="str">
        <f>IF($C168,BETAW20L!M168,"")</f>
        <v/>
      </c>
      <c r="O168" s="13" t="str">
        <f>IF($C168,BETAW20L!N168,"")</f>
        <v/>
      </c>
      <c r="P168" s="12" t="str">
        <f>IF($C168,BETAW20L!O168,"")</f>
        <v/>
      </c>
    </row>
    <row r="169" spans="2:16" x14ac:dyDescent="0.3">
      <c r="B169" s="21">
        <f>BETAW20L!B169</f>
        <v>44169</v>
      </c>
      <c r="C169" s="66">
        <f t="shared" ref="C169:C183" si="13">IF(AND($B169&gt;=$D$3,OR($B169&lt;=$D$4,$B170&lt;$D$4)),1,0)</f>
        <v>0</v>
      </c>
      <c r="D169" s="20" t="str">
        <f>IF($C169,BETAW20L!C169,"")</f>
        <v/>
      </c>
      <c r="E169" s="22" t="str">
        <f>IF($C169,BETAW20L!D169,"")</f>
        <v/>
      </c>
      <c r="F169" s="16" t="str">
        <f>IF($C169,BETAW20L!E169,"")</f>
        <v/>
      </c>
      <c r="G169" s="16" t="str">
        <f>IF($C169,BETAW20L!F169,"")</f>
        <v/>
      </c>
      <c r="H169" s="17" t="str">
        <f>IF($C169,BETAW20L!G169,"")</f>
        <v/>
      </c>
      <c r="I169" s="16" t="str">
        <f>IF($C169,BETAW20L!H169,"")</f>
        <v/>
      </c>
      <c r="J169" s="18" t="str">
        <f>IF($C169,BETAW20L!I169,"")</f>
        <v/>
      </c>
      <c r="K169" s="17" t="str">
        <f>IF($C169,BETAW20L!J169,"")</f>
        <v/>
      </c>
      <c r="L169" s="16" t="str">
        <f>IF($C169,BETAW20L!K169,"")</f>
        <v/>
      </c>
      <c r="M169" s="15" t="str">
        <f>IF($C169,BETAW20L!L169,"")</f>
        <v/>
      </c>
      <c r="N169" s="14" t="str">
        <f>IF($C169,BETAW20L!M169,"")</f>
        <v/>
      </c>
      <c r="O169" s="13" t="str">
        <f>IF($C169,BETAW20L!N169,"")</f>
        <v/>
      </c>
      <c r="P169" s="12" t="str">
        <f>IF($C169,BETAW20L!O169,"")</f>
        <v/>
      </c>
    </row>
    <row r="170" spans="2:16" x14ac:dyDescent="0.3">
      <c r="B170" s="21">
        <f>BETAW20L!B170</f>
        <v>44168</v>
      </c>
      <c r="C170" s="66">
        <f t="shared" si="13"/>
        <v>0</v>
      </c>
      <c r="D170" s="20" t="str">
        <f>IF($C170,BETAW20L!C170,"")</f>
        <v/>
      </c>
      <c r="E170" s="22" t="str">
        <f>IF($C170,BETAW20L!D170,"")</f>
        <v/>
      </c>
      <c r="F170" s="16" t="str">
        <f>IF($C170,BETAW20L!E170,"")</f>
        <v/>
      </c>
      <c r="G170" s="16" t="str">
        <f>IF($C170,BETAW20L!F170,"")</f>
        <v/>
      </c>
      <c r="H170" s="17" t="str">
        <f>IF($C170,BETAW20L!G170,"")</f>
        <v/>
      </c>
      <c r="I170" s="16" t="str">
        <f>IF($C170,BETAW20L!H170,"")</f>
        <v/>
      </c>
      <c r="J170" s="18" t="str">
        <f>IF($C170,BETAW20L!I170,"")</f>
        <v/>
      </c>
      <c r="K170" s="17" t="str">
        <f>IF($C170,BETAW20L!J170,"")</f>
        <v/>
      </c>
      <c r="L170" s="16" t="str">
        <f>IF($C170,BETAW20L!K170,"")</f>
        <v/>
      </c>
      <c r="M170" s="15" t="str">
        <f>IF($C170,BETAW20L!L170,"")</f>
        <v/>
      </c>
      <c r="N170" s="14" t="str">
        <f>IF($C170,BETAW20L!M170,"")</f>
        <v/>
      </c>
      <c r="O170" s="13" t="str">
        <f>IF($C170,BETAW20L!N170,"")</f>
        <v/>
      </c>
      <c r="P170" s="12" t="str">
        <f>IF($C170,BETAW20L!O170,"")</f>
        <v/>
      </c>
    </row>
    <row r="171" spans="2:16" x14ac:dyDescent="0.3">
      <c r="B171" s="21">
        <f>BETAW20L!B171</f>
        <v>44167</v>
      </c>
      <c r="C171" s="66">
        <f t="shared" si="13"/>
        <v>0</v>
      </c>
      <c r="D171" s="20" t="str">
        <f>IF($C171,BETAW20L!C171,"")</f>
        <v/>
      </c>
      <c r="E171" s="22" t="str">
        <f>IF($C171,BETAW20L!D171,"")</f>
        <v/>
      </c>
      <c r="F171" s="16" t="str">
        <f>IF($C171,BETAW20L!E171,"")</f>
        <v/>
      </c>
      <c r="G171" s="16" t="str">
        <f>IF($C171,BETAW20L!F171,"")</f>
        <v/>
      </c>
      <c r="H171" s="17" t="str">
        <f>IF($C171,BETAW20L!G171,"")</f>
        <v/>
      </c>
      <c r="I171" s="16" t="str">
        <f>IF($C171,BETAW20L!H171,"")</f>
        <v/>
      </c>
      <c r="J171" s="18" t="str">
        <f>IF($C171,BETAW20L!I171,"")</f>
        <v/>
      </c>
      <c r="K171" s="17" t="str">
        <f>IF($C171,BETAW20L!J171,"")</f>
        <v/>
      </c>
      <c r="L171" s="16" t="str">
        <f>IF($C171,BETAW20L!K171,"")</f>
        <v/>
      </c>
      <c r="M171" s="15" t="str">
        <f>IF($C171,BETAW20L!L171,"")</f>
        <v/>
      </c>
      <c r="N171" s="14" t="str">
        <f>IF($C171,BETAW20L!M171,"")</f>
        <v/>
      </c>
      <c r="O171" s="13" t="str">
        <f>IF($C171,BETAW20L!N171,"")</f>
        <v/>
      </c>
      <c r="P171" s="12" t="str">
        <f>IF($C171,BETAW20L!O171,"")</f>
        <v/>
      </c>
    </row>
    <row r="172" spans="2:16" x14ac:dyDescent="0.3">
      <c r="B172" s="21">
        <f>BETAW20L!B172</f>
        <v>44166</v>
      </c>
      <c r="C172" s="66">
        <f t="shared" si="13"/>
        <v>0</v>
      </c>
      <c r="D172" s="20" t="str">
        <f>IF($C172,BETAW20L!C172,"")</f>
        <v/>
      </c>
      <c r="E172" s="22" t="str">
        <f>IF($C172,BETAW20L!D172,"")</f>
        <v/>
      </c>
      <c r="F172" s="16" t="str">
        <f>IF($C172,BETAW20L!E172,"")</f>
        <v/>
      </c>
      <c r="G172" s="16" t="str">
        <f>IF($C172,BETAW20L!F172,"")</f>
        <v/>
      </c>
      <c r="H172" s="17" t="str">
        <f>IF($C172,BETAW20L!G172,"")</f>
        <v/>
      </c>
      <c r="I172" s="16" t="str">
        <f>IF($C172,BETAW20L!H172,"")</f>
        <v/>
      </c>
      <c r="J172" s="18" t="str">
        <f>IF($C172,BETAW20L!I172,"")</f>
        <v/>
      </c>
      <c r="K172" s="17" t="str">
        <f>IF($C172,BETAW20L!J172,"")</f>
        <v/>
      </c>
      <c r="L172" s="16" t="str">
        <f>IF($C172,BETAW20L!K172,"")</f>
        <v/>
      </c>
      <c r="M172" s="15" t="str">
        <f>IF($C172,BETAW20L!L172,"")</f>
        <v/>
      </c>
      <c r="N172" s="14" t="str">
        <f>IF($C172,BETAW20L!M172,"")</f>
        <v/>
      </c>
      <c r="O172" s="13" t="str">
        <f>IF($C172,BETAW20L!N172,"")</f>
        <v/>
      </c>
      <c r="P172" s="12" t="str">
        <f>IF($C172,BETAW20L!O172,"")</f>
        <v/>
      </c>
    </row>
    <row r="173" spans="2:16" x14ac:dyDescent="0.3">
      <c r="B173" s="21">
        <f>BETAW20L!B173</f>
        <v>44165</v>
      </c>
      <c r="C173" s="66">
        <f t="shared" si="13"/>
        <v>0</v>
      </c>
      <c r="D173" s="20" t="str">
        <f>IF($C173,BETAW20L!C173,"")</f>
        <v/>
      </c>
      <c r="E173" s="22" t="str">
        <f>IF($C173,BETAW20L!D173,"")</f>
        <v/>
      </c>
      <c r="F173" s="16" t="str">
        <f>IF($C173,BETAW20L!E173,"")</f>
        <v/>
      </c>
      <c r="G173" s="16" t="str">
        <f>IF($C173,BETAW20L!F173,"")</f>
        <v/>
      </c>
      <c r="H173" s="17" t="str">
        <f>IF($C173,BETAW20L!G173,"")</f>
        <v/>
      </c>
      <c r="I173" s="16" t="str">
        <f>IF($C173,BETAW20L!H173,"")</f>
        <v/>
      </c>
      <c r="J173" s="18" t="str">
        <f>IF($C173,BETAW20L!I173,"")</f>
        <v/>
      </c>
      <c r="K173" s="17" t="str">
        <f>IF($C173,BETAW20L!J173,"")</f>
        <v/>
      </c>
      <c r="L173" s="16" t="str">
        <f>IF($C173,BETAW20L!K173,"")</f>
        <v/>
      </c>
      <c r="M173" s="15" t="str">
        <f>IF($C173,BETAW20L!L173,"")</f>
        <v/>
      </c>
      <c r="N173" s="14" t="str">
        <f>IF($C173,BETAW20L!M173,"")</f>
        <v/>
      </c>
      <c r="O173" s="13" t="str">
        <f>IF($C173,BETAW20L!N173,"")</f>
        <v/>
      </c>
      <c r="P173" s="12" t="str">
        <f>IF($C173,BETAW20L!O173,"")</f>
        <v/>
      </c>
    </row>
    <row r="174" spans="2:16" x14ac:dyDescent="0.3">
      <c r="B174" s="21">
        <f>BETAW20L!B174</f>
        <v>44162</v>
      </c>
      <c r="C174" s="66">
        <f t="shared" si="13"/>
        <v>0</v>
      </c>
      <c r="D174" s="20" t="str">
        <f>IF($C174,BETAW20L!C174,"")</f>
        <v/>
      </c>
      <c r="E174" s="22" t="str">
        <f>IF($C174,BETAW20L!D174,"")</f>
        <v/>
      </c>
      <c r="F174" s="16" t="str">
        <f>IF($C174,BETAW20L!E174,"")</f>
        <v/>
      </c>
      <c r="G174" s="16" t="str">
        <f>IF($C174,BETAW20L!F174,"")</f>
        <v/>
      </c>
      <c r="H174" s="17" t="str">
        <f>IF($C174,BETAW20L!G174,"")</f>
        <v/>
      </c>
      <c r="I174" s="16" t="str">
        <f>IF($C174,BETAW20L!H174,"")</f>
        <v/>
      </c>
      <c r="J174" s="18" t="str">
        <f>IF($C174,BETAW20L!I174,"")</f>
        <v/>
      </c>
      <c r="K174" s="17" t="str">
        <f>IF($C174,BETAW20L!J174,"")</f>
        <v/>
      </c>
      <c r="L174" s="16" t="str">
        <f>IF($C174,BETAW20L!K174,"")</f>
        <v/>
      </c>
      <c r="M174" s="15" t="str">
        <f>IF($C174,BETAW20L!L174,"")</f>
        <v/>
      </c>
      <c r="N174" s="14" t="str">
        <f>IF($C174,BETAW20L!M174,"")</f>
        <v/>
      </c>
      <c r="O174" s="13" t="str">
        <f>IF($C174,BETAW20L!N174,"")</f>
        <v/>
      </c>
      <c r="P174" s="12" t="str">
        <f>IF($C174,BETAW20L!O174,"")</f>
        <v/>
      </c>
    </row>
    <row r="175" spans="2:16" x14ac:dyDescent="0.3">
      <c r="B175" s="21">
        <f>BETAW20L!B175</f>
        <v>44161</v>
      </c>
      <c r="C175" s="66">
        <f t="shared" si="13"/>
        <v>0</v>
      </c>
      <c r="D175" s="20" t="str">
        <f>IF($C175,BETAW20L!C175,"")</f>
        <v/>
      </c>
      <c r="E175" s="22" t="str">
        <f>IF($C175,BETAW20L!D175,"")</f>
        <v/>
      </c>
      <c r="F175" s="16" t="str">
        <f>IF($C175,BETAW20L!E175,"")</f>
        <v/>
      </c>
      <c r="G175" s="16" t="str">
        <f>IF($C175,BETAW20L!F175,"")</f>
        <v/>
      </c>
      <c r="H175" s="17" t="str">
        <f>IF($C175,BETAW20L!G175,"")</f>
        <v/>
      </c>
      <c r="I175" s="16" t="str">
        <f>IF($C175,BETAW20L!H175,"")</f>
        <v/>
      </c>
      <c r="J175" s="18" t="str">
        <f>IF($C175,BETAW20L!I175,"")</f>
        <v/>
      </c>
      <c r="K175" s="17" t="str">
        <f>IF($C175,BETAW20L!J175,"")</f>
        <v/>
      </c>
      <c r="L175" s="16" t="str">
        <f>IF($C175,BETAW20L!K175,"")</f>
        <v/>
      </c>
      <c r="M175" s="15" t="str">
        <f>IF($C175,BETAW20L!L175,"")</f>
        <v/>
      </c>
      <c r="N175" s="14" t="str">
        <f>IF($C175,BETAW20L!M175,"")</f>
        <v/>
      </c>
      <c r="O175" s="13" t="str">
        <f>IF($C175,BETAW20L!N175,"")</f>
        <v/>
      </c>
      <c r="P175" s="12" t="str">
        <f>IF($C175,BETAW20L!O175,"")</f>
        <v/>
      </c>
    </row>
    <row r="176" spans="2:16" x14ac:dyDescent="0.3">
      <c r="B176" s="21">
        <f>BETAW20L!B176</f>
        <v>44160</v>
      </c>
      <c r="C176" s="66">
        <f t="shared" si="13"/>
        <v>0</v>
      </c>
      <c r="D176" s="20" t="str">
        <f>IF($C176,BETAW20L!C176,"")</f>
        <v/>
      </c>
      <c r="E176" s="22" t="str">
        <f>IF($C176,BETAW20L!D176,"")</f>
        <v/>
      </c>
      <c r="F176" s="16" t="str">
        <f>IF($C176,BETAW20L!E176,"")</f>
        <v/>
      </c>
      <c r="G176" s="16" t="str">
        <f>IF($C176,BETAW20L!F176,"")</f>
        <v/>
      </c>
      <c r="H176" s="17" t="str">
        <f>IF($C176,BETAW20L!G176,"")</f>
        <v/>
      </c>
      <c r="I176" s="16" t="str">
        <f>IF($C176,BETAW20L!H176,"")</f>
        <v/>
      </c>
      <c r="J176" s="18" t="str">
        <f>IF($C176,BETAW20L!I176,"")</f>
        <v/>
      </c>
      <c r="K176" s="17" t="str">
        <f>IF($C176,BETAW20L!J176,"")</f>
        <v/>
      </c>
      <c r="L176" s="16" t="str">
        <f>IF($C176,BETAW20L!K176,"")</f>
        <v/>
      </c>
      <c r="M176" s="15" t="str">
        <f>IF($C176,BETAW20L!L176,"")</f>
        <v/>
      </c>
      <c r="N176" s="14" t="str">
        <f>IF($C176,BETAW20L!M176,"")</f>
        <v/>
      </c>
      <c r="O176" s="13" t="str">
        <f>IF($C176,BETAW20L!N176,"")</f>
        <v/>
      </c>
      <c r="P176" s="12" t="str">
        <f>IF($C176,BETAW20L!O176,"")</f>
        <v/>
      </c>
    </row>
    <row r="177" spans="2:16" x14ac:dyDescent="0.3">
      <c r="B177" s="21">
        <f>BETAW20L!B177</f>
        <v>44159</v>
      </c>
      <c r="C177" s="66">
        <f t="shared" si="13"/>
        <v>0</v>
      </c>
      <c r="D177" s="20" t="str">
        <f>IF($C177,BETAW20L!C177,"")</f>
        <v/>
      </c>
      <c r="E177" s="22" t="str">
        <f>IF($C177,BETAW20L!D177,"")</f>
        <v/>
      </c>
      <c r="F177" s="16" t="str">
        <f>IF($C177,BETAW20L!E177,"")</f>
        <v/>
      </c>
      <c r="G177" s="16" t="str">
        <f>IF($C177,BETAW20L!F177,"")</f>
        <v/>
      </c>
      <c r="H177" s="17" t="str">
        <f>IF($C177,BETAW20L!G177,"")</f>
        <v/>
      </c>
      <c r="I177" s="16" t="str">
        <f>IF($C177,BETAW20L!H177,"")</f>
        <v/>
      </c>
      <c r="J177" s="18" t="str">
        <f>IF($C177,BETAW20L!I177,"")</f>
        <v/>
      </c>
      <c r="K177" s="17" t="str">
        <f>IF($C177,BETAW20L!J177,"")</f>
        <v/>
      </c>
      <c r="L177" s="16" t="str">
        <f>IF($C177,BETAW20L!K177,"")</f>
        <v/>
      </c>
      <c r="M177" s="15" t="str">
        <f>IF($C177,BETAW20L!L177,"")</f>
        <v/>
      </c>
      <c r="N177" s="14" t="str">
        <f>IF($C177,BETAW20L!M177,"")</f>
        <v/>
      </c>
      <c r="O177" s="13" t="str">
        <f>IF($C177,BETAW20L!N177,"")</f>
        <v/>
      </c>
      <c r="P177" s="12" t="str">
        <f>IF($C177,BETAW20L!O177,"")</f>
        <v/>
      </c>
    </row>
    <row r="178" spans="2:16" x14ac:dyDescent="0.3">
      <c r="B178" s="21">
        <f>BETAW20L!B178</f>
        <v>44158</v>
      </c>
      <c r="C178" s="66">
        <f t="shared" si="13"/>
        <v>0</v>
      </c>
      <c r="D178" s="20" t="str">
        <f>IF($C178,BETAW20L!C178,"")</f>
        <v/>
      </c>
      <c r="E178" s="22" t="str">
        <f>IF($C178,BETAW20L!D178,"")</f>
        <v/>
      </c>
      <c r="F178" s="16" t="str">
        <f>IF($C178,BETAW20L!E178,"")</f>
        <v/>
      </c>
      <c r="G178" s="16" t="str">
        <f>IF($C178,BETAW20L!F178,"")</f>
        <v/>
      </c>
      <c r="H178" s="17" t="str">
        <f>IF($C178,BETAW20L!G178,"")</f>
        <v/>
      </c>
      <c r="I178" s="16" t="str">
        <f>IF($C178,BETAW20L!H178,"")</f>
        <v/>
      </c>
      <c r="J178" s="18" t="str">
        <f>IF($C178,BETAW20L!I178,"")</f>
        <v/>
      </c>
      <c r="K178" s="17" t="str">
        <f>IF($C178,BETAW20L!J178,"")</f>
        <v/>
      </c>
      <c r="L178" s="16" t="str">
        <f>IF($C178,BETAW20L!K178,"")</f>
        <v/>
      </c>
      <c r="M178" s="15" t="str">
        <f>IF($C178,BETAW20L!L178,"")</f>
        <v/>
      </c>
      <c r="N178" s="14" t="str">
        <f>IF($C178,BETAW20L!M178,"")</f>
        <v/>
      </c>
      <c r="O178" s="13" t="str">
        <f>IF($C178,BETAW20L!N178,"")</f>
        <v/>
      </c>
      <c r="P178" s="12" t="str">
        <f>IF($C178,BETAW20L!O178,"")</f>
        <v/>
      </c>
    </row>
    <row r="179" spans="2:16" x14ac:dyDescent="0.3">
      <c r="B179" s="21">
        <f>BETAW20L!B179</f>
        <v>44155</v>
      </c>
      <c r="C179" s="66">
        <f t="shared" si="13"/>
        <v>0</v>
      </c>
      <c r="D179" s="20" t="str">
        <f>IF($C179,BETAW20L!C179,"")</f>
        <v/>
      </c>
      <c r="E179" s="22" t="str">
        <f>IF($C179,BETAW20L!D179,"")</f>
        <v/>
      </c>
      <c r="F179" s="16" t="str">
        <f>IF($C179,BETAW20L!E179,"")</f>
        <v/>
      </c>
      <c r="G179" s="16" t="str">
        <f>IF($C179,BETAW20L!F179,"")</f>
        <v/>
      </c>
      <c r="H179" s="17" t="str">
        <f>IF($C179,BETAW20L!G179,"")</f>
        <v/>
      </c>
      <c r="I179" s="16" t="str">
        <f>IF($C179,BETAW20L!H179,"")</f>
        <v/>
      </c>
      <c r="J179" s="18" t="str">
        <f>IF($C179,BETAW20L!I179,"")</f>
        <v/>
      </c>
      <c r="K179" s="17" t="str">
        <f>IF($C179,BETAW20L!J179,"")</f>
        <v/>
      </c>
      <c r="L179" s="16" t="str">
        <f>IF($C179,BETAW20L!K179,"")</f>
        <v/>
      </c>
      <c r="M179" s="15" t="str">
        <f>IF($C179,BETAW20L!L179,"")</f>
        <v/>
      </c>
      <c r="N179" s="14" t="str">
        <f>IF($C179,BETAW20L!M179,"")</f>
        <v/>
      </c>
      <c r="O179" s="13" t="str">
        <f>IF($C179,BETAW20L!N179,"")</f>
        <v/>
      </c>
      <c r="P179" s="12" t="str">
        <f>IF($C179,BETAW20L!O179,"")</f>
        <v/>
      </c>
    </row>
    <row r="180" spans="2:16" x14ac:dyDescent="0.3">
      <c r="B180" s="21">
        <f>BETAW20L!B180</f>
        <v>44154</v>
      </c>
      <c r="C180" s="66">
        <f t="shared" si="13"/>
        <v>0</v>
      </c>
      <c r="D180" s="20" t="str">
        <f>IF($C180,BETAW20L!C180,"")</f>
        <v/>
      </c>
      <c r="E180" s="22" t="str">
        <f>IF($C180,BETAW20L!D180,"")</f>
        <v/>
      </c>
      <c r="F180" s="16" t="str">
        <f>IF($C180,BETAW20L!E180,"")</f>
        <v/>
      </c>
      <c r="G180" s="16" t="str">
        <f>IF($C180,BETAW20L!F180,"")</f>
        <v/>
      </c>
      <c r="H180" s="17" t="str">
        <f>IF($C180,BETAW20L!G180,"")</f>
        <v/>
      </c>
      <c r="I180" s="16" t="str">
        <f>IF($C180,BETAW20L!H180,"")</f>
        <v/>
      </c>
      <c r="J180" s="18" t="str">
        <f>IF($C180,BETAW20L!I180,"")</f>
        <v/>
      </c>
      <c r="K180" s="17" t="str">
        <f>IF($C180,BETAW20L!J180,"")</f>
        <v/>
      </c>
      <c r="L180" s="16" t="str">
        <f>IF($C180,BETAW20L!K180,"")</f>
        <v/>
      </c>
      <c r="M180" s="15" t="str">
        <f>IF($C180,BETAW20L!L180,"")</f>
        <v/>
      </c>
      <c r="N180" s="14" t="str">
        <f>IF($C180,BETAW20L!M180,"")</f>
        <v/>
      </c>
      <c r="O180" s="13" t="str">
        <f>IF($C180,BETAW20L!N180,"")</f>
        <v/>
      </c>
      <c r="P180" s="12" t="str">
        <f>IF($C180,BETAW20L!O180,"")</f>
        <v/>
      </c>
    </row>
    <row r="181" spans="2:16" x14ac:dyDescent="0.3">
      <c r="B181" s="21">
        <f>BETAW20L!B181</f>
        <v>44153</v>
      </c>
      <c r="C181" s="66">
        <f t="shared" si="13"/>
        <v>0</v>
      </c>
      <c r="D181" s="20" t="str">
        <f>IF($C181,BETAW20L!C181,"")</f>
        <v/>
      </c>
      <c r="E181" s="22" t="str">
        <f>IF($C181,BETAW20L!D181,"")</f>
        <v/>
      </c>
      <c r="F181" s="16" t="str">
        <f>IF($C181,BETAW20L!E181,"")</f>
        <v/>
      </c>
      <c r="G181" s="16" t="str">
        <f>IF($C181,BETAW20L!F181,"")</f>
        <v/>
      </c>
      <c r="H181" s="17" t="str">
        <f>IF($C181,BETAW20L!G181,"")</f>
        <v/>
      </c>
      <c r="I181" s="16" t="str">
        <f>IF($C181,BETAW20L!H181,"")</f>
        <v/>
      </c>
      <c r="J181" s="18" t="str">
        <f>IF($C181,BETAW20L!I181,"")</f>
        <v/>
      </c>
      <c r="K181" s="17" t="str">
        <f>IF($C181,BETAW20L!J181,"")</f>
        <v/>
      </c>
      <c r="L181" s="16" t="str">
        <f>IF($C181,BETAW20L!K181,"")</f>
        <v/>
      </c>
      <c r="M181" s="15" t="str">
        <f>IF($C181,BETAW20L!L181,"")</f>
        <v/>
      </c>
      <c r="N181" s="14" t="str">
        <f>IF($C181,BETAW20L!M181,"")</f>
        <v/>
      </c>
      <c r="O181" s="13" t="str">
        <f>IF($C181,BETAW20L!N181,"")</f>
        <v/>
      </c>
      <c r="P181" s="12" t="str">
        <f>IF($C181,BETAW20L!O181,"")</f>
        <v/>
      </c>
    </row>
    <row r="182" spans="2:16" x14ac:dyDescent="0.3">
      <c r="B182" s="21">
        <f>BETAW20L!B182</f>
        <v>44152</v>
      </c>
      <c r="C182" s="66">
        <f t="shared" si="13"/>
        <v>0</v>
      </c>
      <c r="D182" s="20" t="str">
        <f>IF($C182,BETAW20L!C182,"")</f>
        <v/>
      </c>
      <c r="E182" s="22" t="str">
        <f>IF($C182,BETAW20L!D182,"")</f>
        <v/>
      </c>
      <c r="F182" s="16" t="str">
        <f>IF($C182,BETAW20L!E182,"")</f>
        <v/>
      </c>
      <c r="G182" s="16" t="str">
        <f>IF($C182,BETAW20L!F182,"")</f>
        <v/>
      </c>
      <c r="H182" s="17" t="str">
        <f>IF($C182,BETAW20L!G182,"")</f>
        <v/>
      </c>
      <c r="I182" s="16" t="str">
        <f>IF($C182,BETAW20L!H182,"")</f>
        <v/>
      </c>
      <c r="J182" s="18" t="str">
        <f>IF($C182,BETAW20L!I182,"")</f>
        <v/>
      </c>
      <c r="K182" s="17" t="str">
        <f>IF($C182,BETAW20L!J182,"")</f>
        <v/>
      </c>
      <c r="L182" s="16" t="str">
        <f>IF($C182,BETAW20L!K182,"")</f>
        <v/>
      </c>
      <c r="M182" s="15" t="str">
        <f>IF($C182,BETAW20L!L182,"")</f>
        <v/>
      </c>
      <c r="N182" s="14" t="str">
        <f>IF($C182,BETAW20L!M182,"")</f>
        <v/>
      </c>
      <c r="O182" s="13" t="str">
        <f>IF($C182,BETAW20L!N182,"")</f>
        <v/>
      </c>
      <c r="P182" s="12" t="str">
        <f>IF($C182,BETAW20L!O182,"")</f>
        <v/>
      </c>
    </row>
    <row r="183" spans="2:16" x14ac:dyDescent="0.3">
      <c r="B183" s="21">
        <f>BETAW20L!B183</f>
        <v>44151</v>
      </c>
      <c r="C183" s="66">
        <f t="shared" si="13"/>
        <v>0</v>
      </c>
      <c r="D183" s="20" t="str">
        <f>IF($C183,BETAW20L!C183,"")</f>
        <v/>
      </c>
      <c r="E183" s="22" t="str">
        <f>IF($C183,BETAW20L!D183,"")</f>
        <v/>
      </c>
      <c r="F183" s="16" t="str">
        <f>IF($C183,BETAW20L!E183,"")</f>
        <v/>
      </c>
      <c r="G183" s="16" t="str">
        <f>IF($C183,BETAW20L!F183,"")</f>
        <v/>
      </c>
      <c r="H183" s="17" t="str">
        <f>IF($C183,BETAW20L!G183,"")</f>
        <v/>
      </c>
      <c r="I183" s="16" t="str">
        <f>IF($C183,BETAW20L!H183,"")</f>
        <v/>
      </c>
      <c r="J183" s="18" t="str">
        <f>IF($C183,BETAW20L!I183,"")</f>
        <v/>
      </c>
      <c r="K183" s="17" t="str">
        <f>IF($C183,BETAW20L!J183,"")</f>
        <v/>
      </c>
      <c r="L183" s="16" t="str">
        <f>IF($C183,BETAW20L!K183,"")</f>
        <v/>
      </c>
      <c r="M183" s="15" t="str">
        <f>IF($C183,BETAW20L!L183,"")</f>
        <v/>
      </c>
      <c r="N183" s="14" t="str">
        <f>IF($C183,BETAW20L!M183,"")</f>
        <v/>
      </c>
      <c r="O183" s="13" t="str">
        <f>IF($C183,BETAW20L!N183,"")</f>
        <v/>
      </c>
      <c r="P183" s="12" t="str">
        <f>IF($C183,BETAW20L!O183,"")</f>
        <v/>
      </c>
    </row>
    <row r="184" spans="2:16" x14ac:dyDescent="0.3">
      <c r="B184" s="21">
        <f>BETAW20L!B184</f>
        <v>44148</v>
      </c>
      <c r="C184" s="66">
        <f t="shared" ref="C184:C207" si="14">IF(AND($B184&gt;=$D$3,OR($B184&lt;=$D$4,$B185&lt;$D$4)),1,0)</f>
        <v>0</v>
      </c>
      <c r="D184" s="20" t="str">
        <f>IF($C184,BETAW20L!C184,"")</f>
        <v/>
      </c>
      <c r="E184" s="22" t="str">
        <f>IF($C184,BETAW20L!D184,"")</f>
        <v/>
      </c>
      <c r="F184" s="16" t="str">
        <f>IF($C184,BETAW20L!E184,"")</f>
        <v/>
      </c>
      <c r="G184" s="16" t="str">
        <f>IF($C184,BETAW20L!F184,"")</f>
        <v/>
      </c>
      <c r="H184" s="17" t="str">
        <f>IF($C184,BETAW20L!G184,"")</f>
        <v/>
      </c>
      <c r="I184" s="16" t="str">
        <f>IF($C184,BETAW20L!H184,"")</f>
        <v/>
      </c>
      <c r="J184" s="18" t="str">
        <f>IF($C184,BETAW20L!I184,"")</f>
        <v/>
      </c>
      <c r="K184" s="17" t="str">
        <f>IF($C184,BETAW20L!J184,"")</f>
        <v/>
      </c>
      <c r="L184" s="16" t="str">
        <f>IF($C184,BETAW20L!K184,"")</f>
        <v/>
      </c>
      <c r="M184" s="15" t="str">
        <f>IF($C184,BETAW20L!L184,"")</f>
        <v/>
      </c>
      <c r="N184" s="14" t="str">
        <f>IF($C184,BETAW20L!M184,"")</f>
        <v/>
      </c>
      <c r="O184" s="13" t="str">
        <f>IF($C184,BETAW20L!N184,"")</f>
        <v/>
      </c>
      <c r="P184" s="12" t="str">
        <f>IF($C184,BETAW20L!O184,"")</f>
        <v/>
      </c>
    </row>
    <row r="185" spans="2:16" x14ac:dyDescent="0.3">
      <c r="B185" s="21">
        <f>BETAW20L!B185</f>
        <v>44147</v>
      </c>
      <c r="C185" s="66">
        <f t="shared" si="14"/>
        <v>0</v>
      </c>
      <c r="D185" s="20" t="str">
        <f>IF($C185,BETAW20L!C185,"")</f>
        <v/>
      </c>
      <c r="E185" s="22" t="str">
        <f>IF($C185,BETAW20L!D185,"")</f>
        <v/>
      </c>
      <c r="F185" s="16" t="str">
        <f>IF($C185,BETAW20L!E185,"")</f>
        <v/>
      </c>
      <c r="G185" s="16" t="str">
        <f>IF($C185,BETAW20L!F185,"")</f>
        <v/>
      </c>
      <c r="H185" s="17" t="str">
        <f>IF($C185,BETAW20L!G185,"")</f>
        <v/>
      </c>
      <c r="I185" s="16" t="str">
        <f>IF($C185,BETAW20L!H185,"")</f>
        <v/>
      </c>
      <c r="J185" s="18" t="str">
        <f>IF($C185,BETAW20L!I185,"")</f>
        <v/>
      </c>
      <c r="K185" s="17" t="str">
        <f>IF($C185,BETAW20L!J185,"")</f>
        <v/>
      </c>
      <c r="L185" s="16" t="str">
        <f>IF($C185,BETAW20L!K185,"")</f>
        <v/>
      </c>
      <c r="M185" s="15" t="str">
        <f>IF($C185,BETAW20L!L185,"")</f>
        <v/>
      </c>
      <c r="N185" s="14" t="str">
        <f>IF($C185,BETAW20L!M185,"")</f>
        <v/>
      </c>
      <c r="O185" s="13" t="str">
        <f>IF($C185,BETAW20L!N185,"")</f>
        <v/>
      </c>
      <c r="P185" s="12" t="str">
        <f>IF($C185,BETAW20L!O185,"")</f>
        <v/>
      </c>
    </row>
    <row r="186" spans="2:16" x14ac:dyDescent="0.3">
      <c r="B186" s="21">
        <f>BETAW20L!B186</f>
        <v>44145</v>
      </c>
      <c r="C186" s="66">
        <f t="shared" si="14"/>
        <v>0</v>
      </c>
      <c r="D186" s="20" t="str">
        <f>IF($C186,BETAW20L!C186,"")</f>
        <v/>
      </c>
      <c r="E186" s="22" t="str">
        <f>IF($C186,BETAW20L!D186,"")</f>
        <v/>
      </c>
      <c r="F186" s="16" t="str">
        <f>IF($C186,BETAW20L!E186,"")</f>
        <v/>
      </c>
      <c r="G186" s="16" t="str">
        <f>IF($C186,BETAW20L!F186,"")</f>
        <v/>
      </c>
      <c r="H186" s="17" t="str">
        <f>IF($C186,BETAW20L!G186,"")</f>
        <v/>
      </c>
      <c r="I186" s="16" t="str">
        <f>IF($C186,BETAW20L!H186,"")</f>
        <v/>
      </c>
      <c r="J186" s="18" t="str">
        <f>IF($C186,BETAW20L!I186,"")</f>
        <v/>
      </c>
      <c r="K186" s="17" t="str">
        <f>IF($C186,BETAW20L!J186,"")</f>
        <v/>
      </c>
      <c r="L186" s="16" t="str">
        <f>IF($C186,BETAW20L!K186,"")</f>
        <v/>
      </c>
      <c r="M186" s="15" t="str">
        <f>IF($C186,BETAW20L!L186,"")</f>
        <v/>
      </c>
      <c r="N186" s="14" t="str">
        <f>IF($C186,BETAW20L!M186,"")</f>
        <v/>
      </c>
      <c r="O186" s="13" t="str">
        <f>IF($C186,BETAW20L!N186,"")</f>
        <v/>
      </c>
      <c r="P186" s="12" t="str">
        <f>IF($C186,BETAW20L!O186,"")</f>
        <v/>
      </c>
    </row>
    <row r="187" spans="2:16" x14ac:dyDescent="0.3">
      <c r="B187" s="21">
        <f>BETAW20L!B187</f>
        <v>44144</v>
      </c>
      <c r="C187" s="66">
        <f t="shared" si="14"/>
        <v>0</v>
      </c>
      <c r="D187" s="20" t="str">
        <f>IF($C187,BETAW20L!C187,"")</f>
        <v/>
      </c>
      <c r="E187" s="22" t="str">
        <f>IF($C187,BETAW20L!D187,"")</f>
        <v/>
      </c>
      <c r="F187" s="16" t="str">
        <f>IF($C187,BETAW20L!E187,"")</f>
        <v/>
      </c>
      <c r="G187" s="16" t="str">
        <f>IF($C187,BETAW20L!F187,"")</f>
        <v/>
      </c>
      <c r="H187" s="17" t="str">
        <f>IF($C187,BETAW20L!G187,"")</f>
        <v/>
      </c>
      <c r="I187" s="16" t="str">
        <f>IF($C187,BETAW20L!H187,"")</f>
        <v/>
      </c>
      <c r="J187" s="18" t="str">
        <f>IF($C187,BETAW20L!I187,"")</f>
        <v/>
      </c>
      <c r="K187" s="17" t="str">
        <f>IF($C187,BETAW20L!J187,"")</f>
        <v/>
      </c>
      <c r="L187" s="16" t="str">
        <f>IF($C187,BETAW20L!K187,"")</f>
        <v/>
      </c>
      <c r="M187" s="15" t="str">
        <f>IF($C187,BETAW20L!L187,"")</f>
        <v/>
      </c>
      <c r="N187" s="14" t="str">
        <f>IF($C187,BETAW20L!M187,"")</f>
        <v/>
      </c>
      <c r="O187" s="13" t="str">
        <f>IF($C187,BETAW20L!N187,"")</f>
        <v/>
      </c>
      <c r="P187" s="12" t="str">
        <f>IF($C187,BETAW20L!O187,"")</f>
        <v/>
      </c>
    </row>
    <row r="188" spans="2:16" x14ac:dyDescent="0.3">
      <c r="B188" s="21">
        <f>BETAW20L!B188</f>
        <v>44141</v>
      </c>
      <c r="C188" s="66">
        <f t="shared" si="14"/>
        <v>0</v>
      </c>
      <c r="D188" s="20" t="str">
        <f>IF($C188,BETAW20L!C188,"")</f>
        <v/>
      </c>
      <c r="E188" s="22" t="str">
        <f>IF($C188,BETAW20L!D188,"")</f>
        <v/>
      </c>
      <c r="F188" s="16" t="str">
        <f>IF($C188,BETAW20L!E188,"")</f>
        <v/>
      </c>
      <c r="G188" s="16" t="str">
        <f>IF($C188,BETAW20L!F188,"")</f>
        <v/>
      </c>
      <c r="H188" s="17" t="str">
        <f>IF($C188,BETAW20L!G188,"")</f>
        <v/>
      </c>
      <c r="I188" s="16" t="str">
        <f>IF($C188,BETAW20L!H188,"")</f>
        <v/>
      </c>
      <c r="J188" s="18" t="str">
        <f>IF($C188,BETAW20L!I188,"")</f>
        <v/>
      </c>
      <c r="K188" s="17" t="str">
        <f>IF($C188,BETAW20L!J188,"")</f>
        <v/>
      </c>
      <c r="L188" s="16" t="str">
        <f>IF($C188,BETAW20L!K188,"")</f>
        <v/>
      </c>
      <c r="M188" s="15" t="str">
        <f>IF($C188,BETAW20L!L188,"")</f>
        <v/>
      </c>
      <c r="N188" s="14" t="str">
        <f>IF($C188,BETAW20L!M188,"")</f>
        <v/>
      </c>
      <c r="O188" s="13" t="str">
        <f>IF($C188,BETAW20L!N188,"")</f>
        <v/>
      </c>
      <c r="P188" s="12" t="str">
        <f>IF($C188,BETAW20L!O188,"")</f>
        <v/>
      </c>
    </row>
    <row r="189" spans="2:16" x14ac:dyDescent="0.3">
      <c r="B189" s="21">
        <f>BETAW20L!B189</f>
        <v>44140</v>
      </c>
      <c r="C189" s="66">
        <f t="shared" si="14"/>
        <v>0</v>
      </c>
      <c r="D189" s="20" t="str">
        <f>IF($C189,BETAW20L!C189,"")</f>
        <v/>
      </c>
      <c r="E189" s="22" t="str">
        <f>IF($C189,BETAW20L!D189,"")</f>
        <v/>
      </c>
      <c r="F189" s="16" t="str">
        <f>IF($C189,BETAW20L!E189,"")</f>
        <v/>
      </c>
      <c r="G189" s="16" t="str">
        <f>IF($C189,BETAW20L!F189,"")</f>
        <v/>
      </c>
      <c r="H189" s="17" t="str">
        <f>IF($C189,BETAW20L!G189,"")</f>
        <v/>
      </c>
      <c r="I189" s="16" t="str">
        <f>IF($C189,BETAW20L!H189,"")</f>
        <v/>
      </c>
      <c r="J189" s="18" t="str">
        <f>IF($C189,BETAW20L!I189,"")</f>
        <v/>
      </c>
      <c r="K189" s="17" t="str">
        <f>IF($C189,BETAW20L!J189,"")</f>
        <v/>
      </c>
      <c r="L189" s="16" t="str">
        <f>IF($C189,BETAW20L!K189,"")</f>
        <v/>
      </c>
      <c r="M189" s="15" t="str">
        <f>IF($C189,BETAW20L!L189,"")</f>
        <v/>
      </c>
      <c r="N189" s="14" t="str">
        <f>IF($C189,BETAW20L!M189,"")</f>
        <v/>
      </c>
      <c r="O189" s="13" t="str">
        <f>IF($C189,BETAW20L!N189,"")</f>
        <v/>
      </c>
      <c r="P189" s="12" t="str">
        <f>IF($C189,BETAW20L!O189,"")</f>
        <v/>
      </c>
    </row>
    <row r="190" spans="2:16" x14ac:dyDescent="0.3">
      <c r="B190" s="21">
        <f>BETAW20L!B190</f>
        <v>44139</v>
      </c>
      <c r="C190" s="66">
        <f t="shared" si="14"/>
        <v>0</v>
      </c>
      <c r="D190" s="20" t="str">
        <f>IF($C190,BETAW20L!C190,"")</f>
        <v/>
      </c>
      <c r="E190" s="22" t="str">
        <f>IF($C190,BETAW20L!D190,"")</f>
        <v/>
      </c>
      <c r="F190" s="16" t="str">
        <f>IF($C190,BETAW20L!E190,"")</f>
        <v/>
      </c>
      <c r="G190" s="16" t="str">
        <f>IF($C190,BETAW20L!F190,"")</f>
        <v/>
      </c>
      <c r="H190" s="17" t="str">
        <f>IF($C190,BETAW20L!G190,"")</f>
        <v/>
      </c>
      <c r="I190" s="16" t="str">
        <f>IF($C190,BETAW20L!H190,"")</f>
        <v/>
      </c>
      <c r="J190" s="18" t="str">
        <f>IF($C190,BETAW20L!I190,"")</f>
        <v/>
      </c>
      <c r="K190" s="17" t="str">
        <f>IF($C190,BETAW20L!J190,"")</f>
        <v/>
      </c>
      <c r="L190" s="16" t="str">
        <f>IF($C190,BETAW20L!K190,"")</f>
        <v/>
      </c>
      <c r="M190" s="15" t="str">
        <f>IF($C190,BETAW20L!L190,"")</f>
        <v/>
      </c>
      <c r="N190" s="14" t="str">
        <f>IF($C190,BETAW20L!M190,"")</f>
        <v/>
      </c>
      <c r="O190" s="13" t="str">
        <f>IF($C190,BETAW20L!N190,"")</f>
        <v/>
      </c>
      <c r="P190" s="12" t="str">
        <f>IF($C190,BETAW20L!O190,"")</f>
        <v/>
      </c>
    </row>
    <row r="191" spans="2:16" x14ac:dyDescent="0.3">
      <c r="B191" s="21">
        <f>BETAW20L!B191</f>
        <v>44138</v>
      </c>
      <c r="C191" s="66">
        <f t="shared" si="14"/>
        <v>0</v>
      </c>
      <c r="D191" s="20" t="str">
        <f>IF($C191,BETAW20L!C191,"")</f>
        <v/>
      </c>
      <c r="E191" s="22" t="str">
        <f>IF($C191,BETAW20L!D191,"")</f>
        <v/>
      </c>
      <c r="F191" s="16" t="str">
        <f>IF($C191,BETAW20L!E191,"")</f>
        <v/>
      </c>
      <c r="G191" s="16" t="str">
        <f>IF($C191,BETAW20L!F191,"")</f>
        <v/>
      </c>
      <c r="H191" s="17" t="str">
        <f>IF($C191,BETAW20L!G191,"")</f>
        <v/>
      </c>
      <c r="I191" s="16" t="str">
        <f>IF($C191,BETAW20L!H191,"")</f>
        <v/>
      </c>
      <c r="J191" s="18" t="str">
        <f>IF($C191,BETAW20L!I191,"")</f>
        <v/>
      </c>
      <c r="K191" s="17" t="str">
        <f>IF($C191,BETAW20L!J191,"")</f>
        <v/>
      </c>
      <c r="L191" s="16" t="str">
        <f>IF($C191,BETAW20L!K191,"")</f>
        <v/>
      </c>
      <c r="M191" s="15" t="str">
        <f>IF($C191,BETAW20L!L191,"")</f>
        <v/>
      </c>
      <c r="N191" s="14" t="str">
        <f>IF($C191,BETAW20L!M191,"")</f>
        <v/>
      </c>
      <c r="O191" s="13" t="str">
        <f>IF($C191,BETAW20L!N191,"")</f>
        <v/>
      </c>
      <c r="P191" s="12" t="str">
        <f>IF($C191,BETAW20L!O191,"")</f>
        <v/>
      </c>
    </row>
    <row r="192" spans="2:16" x14ac:dyDescent="0.3">
      <c r="B192" s="21">
        <f>BETAW20L!B192</f>
        <v>44137</v>
      </c>
      <c r="C192" s="66">
        <f t="shared" si="14"/>
        <v>0</v>
      </c>
      <c r="D192" s="20" t="str">
        <f>IF($C192,BETAW20L!C192,"")</f>
        <v/>
      </c>
      <c r="E192" s="22" t="str">
        <f>IF($C192,BETAW20L!D192,"")</f>
        <v/>
      </c>
      <c r="F192" s="16" t="str">
        <f>IF($C192,BETAW20L!E192,"")</f>
        <v/>
      </c>
      <c r="G192" s="16" t="str">
        <f>IF($C192,BETAW20L!F192,"")</f>
        <v/>
      </c>
      <c r="H192" s="17" t="str">
        <f>IF($C192,BETAW20L!G192,"")</f>
        <v/>
      </c>
      <c r="I192" s="16" t="str">
        <f>IF($C192,BETAW20L!H192,"")</f>
        <v/>
      </c>
      <c r="J192" s="18" t="str">
        <f>IF($C192,BETAW20L!I192,"")</f>
        <v/>
      </c>
      <c r="K192" s="17" t="str">
        <f>IF($C192,BETAW20L!J192,"")</f>
        <v/>
      </c>
      <c r="L192" s="16" t="str">
        <f>IF($C192,BETAW20L!K192,"")</f>
        <v/>
      </c>
      <c r="M192" s="15" t="str">
        <f>IF($C192,BETAW20L!L192,"")</f>
        <v/>
      </c>
      <c r="N192" s="14" t="str">
        <f>IF($C192,BETAW20L!M192,"")</f>
        <v/>
      </c>
      <c r="O192" s="13" t="str">
        <f>IF($C192,BETAW20L!N192,"")</f>
        <v/>
      </c>
      <c r="P192" s="12" t="str">
        <f>IF($C192,BETAW20L!O192,"")</f>
        <v/>
      </c>
    </row>
    <row r="193" spans="2:16" x14ac:dyDescent="0.3">
      <c r="B193" s="21">
        <f>BETAW20L!B193</f>
        <v>44134</v>
      </c>
      <c r="C193" s="66">
        <f t="shared" si="14"/>
        <v>0</v>
      </c>
      <c r="D193" s="20" t="str">
        <f>IF($C193,BETAW20L!C193,"")</f>
        <v/>
      </c>
      <c r="E193" s="22" t="str">
        <f>IF($C193,BETAW20L!D193,"")</f>
        <v/>
      </c>
      <c r="F193" s="16" t="str">
        <f>IF($C193,BETAW20L!E193,"")</f>
        <v/>
      </c>
      <c r="G193" s="16" t="str">
        <f>IF($C193,BETAW20L!F193,"")</f>
        <v/>
      </c>
      <c r="H193" s="17" t="str">
        <f>IF($C193,BETAW20L!G193,"")</f>
        <v/>
      </c>
      <c r="I193" s="16" t="str">
        <f>IF($C193,BETAW20L!H193,"")</f>
        <v/>
      </c>
      <c r="J193" s="18" t="str">
        <f>IF($C193,BETAW20L!I193,"")</f>
        <v/>
      </c>
      <c r="K193" s="17" t="str">
        <f>IF($C193,BETAW20L!J193,"")</f>
        <v/>
      </c>
      <c r="L193" s="16" t="str">
        <f>IF($C193,BETAW20L!K193,"")</f>
        <v/>
      </c>
      <c r="M193" s="15" t="str">
        <f>IF($C193,BETAW20L!L193,"")</f>
        <v/>
      </c>
      <c r="N193" s="14" t="str">
        <f>IF($C193,BETAW20L!M193,"")</f>
        <v/>
      </c>
      <c r="O193" s="13" t="str">
        <f>IF($C193,BETAW20L!N193,"")</f>
        <v/>
      </c>
      <c r="P193" s="12" t="str">
        <f>IF($C193,BETAW20L!O193,"")</f>
        <v/>
      </c>
    </row>
    <row r="194" spans="2:16" x14ac:dyDescent="0.3">
      <c r="B194" s="21">
        <f>BETAW20L!B194</f>
        <v>44133</v>
      </c>
      <c r="C194" s="66">
        <f t="shared" si="14"/>
        <v>0</v>
      </c>
      <c r="D194" s="20" t="str">
        <f>IF($C194,BETAW20L!C194,"")</f>
        <v/>
      </c>
      <c r="E194" s="22" t="str">
        <f>IF($C194,BETAW20L!D194,"")</f>
        <v/>
      </c>
      <c r="F194" s="16" t="str">
        <f>IF($C194,BETAW20L!E194,"")</f>
        <v/>
      </c>
      <c r="G194" s="16" t="str">
        <f>IF($C194,BETAW20L!F194,"")</f>
        <v/>
      </c>
      <c r="H194" s="17" t="str">
        <f>IF($C194,BETAW20L!G194,"")</f>
        <v/>
      </c>
      <c r="I194" s="16" t="str">
        <f>IF($C194,BETAW20L!H194,"")</f>
        <v/>
      </c>
      <c r="J194" s="18" t="str">
        <f>IF($C194,BETAW20L!I194,"")</f>
        <v/>
      </c>
      <c r="K194" s="17" t="str">
        <f>IF($C194,BETAW20L!J194,"")</f>
        <v/>
      </c>
      <c r="L194" s="16" t="str">
        <f>IF($C194,BETAW20L!K194,"")</f>
        <v/>
      </c>
      <c r="M194" s="15" t="str">
        <f>IF($C194,BETAW20L!L194,"")</f>
        <v/>
      </c>
      <c r="N194" s="14" t="str">
        <f>IF($C194,BETAW20L!M194,"")</f>
        <v/>
      </c>
      <c r="O194" s="13" t="str">
        <f>IF($C194,BETAW20L!N194,"")</f>
        <v/>
      </c>
      <c r="P194" s="12" t="str">
        <f>IF($C194,BETAW20L!O194,"")</f>
        <v/>
      </c>
    </row>
    <row r="195" spans="2:16" x14ac:dyDescent="0.3">
      <c r="B195" s="21">
        <f>BETAW20L!B195</f>
        <v>44132</v>
      </c>
      <c r="C195" s="66">
        <f t="shared" si="14"/>
        <v>0</v>
      </c>
      <c r="D195" s="20" t="str">
        <f>IF($C195,BETAW20L!C195,"")</f>
        <v/>
      </c>
      <c r="E195" s="22" t="str">
        <f>IF($C195,BETAW20L!D195,"")</f>
        <v/>
      </c>
      <c r="F195" s="16" t="str">
        <f>IF($C195,BETAW20L!E195,"")</f>
        <v/>
      </c>
      <c r="G195" s="16" t="str">
        <f>IF($C195,BETAW20L!F195,"")</f>
        <v/>
      </c>
      <c r="H195" s="17" t="str">
        <f>IF($C195,BETAW20L!G195,"")</f>
        <v/>
      </c>
      <c r="I195" s="16" t="str">
        <f>IF($C195,BETAW20L!H195,"")</f>
        <v/>
      </c>
      <c r="J195" s="18" t="str">
        <f>IF($C195,BETAW20L!I195,"")</f>
        <v/>
      </c>
      <c r="K195" s="17" t="str">
        <f>IF($C195,BETAW20L!J195,"")</f>
        <v/>
      </c>
      <c r="L195" s="16" t="str">
        <f>IF($C195,BETAW20L!K195,"")</f>
        <v/>
      </c>
      <c r="M195" s="15" t="str">
        <f>IF($C195,BETAW20L!L195,"")</f>
        <v/>
      </c>
      <c r="N195" s="14" t="str">
        <f>IF($C195,BETAW20L!M195,"")</f>
        <v/>
      </c>
      <c r="O195" s="13" t="str">
        <f>IF($C195,BETAW20L!N195,"")</f>
        <v/>
      </c>
      <c r="P195" s="12" t="str">
        <f>IF($C195,BETAW20L!O195,"")</f>
        <v/>
      </c>
    </row>
    <row r="196" spans="2:16" x14ac:dyDescent="0.3">
      <c r="B196" s="21">
        <f>BETAW20L!B196</f>
        <v>44131</v>
      </c>
      <c r="C196" s="66">
        <f t="shared" si="14"/>
        <v>0</v>
      </c>
      <c r="D196" s="20" t="str">
        <f>IF($C196,BETAW20L!C196,"")</f>
        <v/>
      </c>
      <c r="E196" s="22" t="str">
        <f>IF($C196,BETAW20L!D196,"")</f>
        <v/>
      </c>
      <c r="F196" s="16" t="str">
        <f>IF($C196,BETAW20L!E196,"")</f>
        <v/>
      </c>
      <c r="G196" s="16" t="str">
        <f>IF($C196,BETAW20L!F196,"")</f>
        <v/>
      </c>
      <c r="H196" s="17" t="str">
        <f>IF($C196,BETAW20L!G196,"")</f>
        <v/>
      </c>
      <c r="I196" s="16" t="str">
        <f>IF($C196,BETAW20L!H196,"")</f>
        <v/>
      </c>
      <c r="J196" s="18" t="str">
        <f>IF($C196,BETAW20L!I196,"")</f>
        <v/>
      </c>
      <c r="K196" s="17" t="str">
        <f>IF($C196,BETAW20L!J196,"")</f>
        <v/>
      </c>
      <c r="L196" s="16" t="str">
        <f>IF($C196,BETAW20L!K196,"")</f>
        <v/>
      </c>
      <c r="M196" s="15" t="str">
        <f>IF($C196,BETAW20L!L196,"")</f>
        <v/>
      </c>
      <c r="N196" s="14" t="str">
        <f>IF($C196,BETAW20L!M196,"")</f>
        <v/>
      </c>
      <c r="O196" s="13" t="str">
        <f>IF($C196,BETAW20L!N196,"")</f>
        <v/>
      </c>
      <c r="P196" s="12" t="str">
        <f>IF($C196,BETAW20L!O196,"")</f>
        <v/>
      </c>
    </row>
    <row r="197" spans="2:16" x14ac:dyDescent="0.3">
      <c r="B197" s="21">
        <f>BETAW20L!B197</f>
        <v>44130</v>
      </c>
      <c r="C197" s="66">
        <f t="shared" si="14"/>
        <v>0</v>
      </c>
      <c r="D197" s="20" t="str">
        <f>IF($C197,BETAW20L!C197,"")</f>
        <v/>
      </c>
      <c r="E197" s="22" t="str">
        <f>IF($C197,BETAW20L!D197,"")</f>
        <v/>
      </c>
      <c r="F197" s="16" t="str">
        <f>IF($C197,BETAW20L!E197,"")</f>
        <v/>
      </c>
      <c r="G197" s="16" t="str">
        <f>IF($C197,BETAW20L!F197,"")</f>
        <v/>
      </c>
      <c r="H197" s="17" t="str">
        <f>IF($C197,BETAW20L!G197,"")</f>
        <v/>
      </c>
      <c r="I197" s="16" t="str">
        <f>IF($C197,BETAW20L!H197,"")</f>
        <v/>
      </c>
      <c r="J197" s="18" t="str">
        <f>IF($C197,BETAW20L!I197,"")</f>
        <v/>
      </c>
      <c r="K197" s="17" t="str">
        <f>IF($C197,BETAW20L!J197,"")</f>
        <v/>
      </c>
      <c r="L197" s="16" t="str">
        <f>IF($C197,BETAW20L!K197,"")</f>
        <v/>
      </c>
      <c r="M197" s="15" t="str">
        <f>IF($C197,BETAW20L!L197,"")</f>
        <v/>
      </c>
      <c r="N197" s="14" t="str">
        <f>IF($C197,BETAW20L!M197,"")</f>
        <v/>
      </c>
      <c r="O197" s="13" t="str">
        <f>IF($C197,BETAW20L!N197,"")</f>
        <v/>
      </c>
      <c r="P197" s="12" t="str">
        <f>IF($C197,BETAW20L!O197,"")</f>
        <v/>
      </c>
    </row>
    <row r="198" spans="2:16" x14ac:dyDescent="0.3">
      <c r="B198" s="21">
        <f>BETAW20L!B198</f>
        <v>44127</v>
      </c>
      <c r="C198" s="66">
        <f t="shared" si="14"/>
        <v>0</v>
      </c>
      <c r="D198" s="20" t="str">
        <f>IF($C198,BETAW20L!C198,"")</f>
        <v/>
      </c>
      <c r="E198" s="22" t="str">
        <f>IF($C198,BETAW20L!D198,"")</f>
        <v/>
      </c>
      <c r="F198" s="16" t="str">
        <f>IF($C198,BETAW20L!E198,"")</f>
        <v/>
      </c>
      <c r="G198" s="16" t="str">
        <f>IF($C198,BETAW20L!F198,"")</f>
        <v/>
      </c>
      <c r="H198" s="17" t="str">
        <f>IF($C198,BETAW20L!G198,"")</f>
        <v/>
      </c>
      <c r="I198" s="16" t="str">
        <f>IF($C198,BETAW20L!H198,"")</f>
        <v/>
      </c>
      <c r="J198" s="18" t="str">
        <f>IF($C198,BETAW20L!I198,"")</f>
        <v/>
      </c>
      <c r="K198" s="17" t="str">
        <f>IF($C198,BETAW20L!J198,"")</f>
        <v/>
      </c>
      <c r="L198" s="16" t="str">
        <f>IF($C198,BETAW20L!K198,"")</f>
        <v/>
      </c>
      <c r="M198" s="15" t="str">
        <f>IF($C198,BETAW20L!L198,"")</f>
        <v/>
      </c>
      <c r="N198" s="14" t="str">
        <f>IF($C198,BETAW20L!M198,"")</f>
        <v/>
      </c>
      <c r="O198" s="13" t="str">
        <f>IF($C198,BETAW20L!N198,"")</f>
        <v/>
      </c>
      <c r="P198" s="12" t="str">
        <f>IF($C198,BETAW20L!O198,"")</f>
        <v/>
      </c>
    </row>
    <row r="199" spans="2:16" x14ac:dyDescent="0.3">
      <c r="B199" s="21">
        <f>BETAW20L!B199</f>
        <v>44126</v>
      </c>
      <c r="C199" s="66">
        <f t="shared" si="14"/>
        <v>0</v>
      </c>
      <c r="D199" s="20" t="str">
        <f>IF($C199,BETAW20L!C199,"")</f>
        <v/>
      </c>
      <c r="E199" s="22" t="str">
        <f>IF($C199,BETAW20L!D199,"")</f>
        <v/>
      </c>
      <c r="F199" s="16" t="str">
        <f>IF($C199,BETAW20L!E199,"")</f>
        <v/>
      </c>
      <c r="G199" s="16" t="str">
        <f>IF($C199,BETAW20L!F199,"")</f>
        <v/>
      </c>
      <c r="H199" s="17" t="str">
        <f>IF($C199,BETAW20L!G199,"")</f>
        <v/>
      </c>
      <c r="I199" s="16" t="str">
        <f>IF($C199,BETAW20L!H199,"")</f>
        <v/>
      </c>
      <c r="J199" s="18" t="str">
        <f>IF($C199,BETAW20L!I199,"")</f>
        <v/>
      </c>
      <c r="K199" s="17" t="str">
        <f>IF($C199,BETAW20L!J199,"")</f>
        <v/>
      </c>
      <c r="L199" s="16" t="str">
        <f>IF($C199,BETAW20L!K199,"")</f>
        <v/>
      </c>
      <c r="M199" s="15" t="str">
        <f>IF($C199,BETAW20L!L199,"")</f>
        <v/>
      </c>
      <c r="N199" s="14" t="str">
        <f>IF($C199,BETAW20L!M199,"")</f>
        <v/>
      </c>
      <c r="O199" s="13" t="str">
        <f>IF($C199,BETAW20L!N199,"")</f>
        <v/>
      </c>
      <c r="P199" s="12" t="str">
        <f>IF($C199,BETAW20L!O199,"")</f>
        <v/>
      </c>
    </row>
    <row r="200" spans="2:16" x14ac:dyDescent="0.3">
      <c r="B200" s="21">
        <f>BETAW20L!B200</f>
        <v>44125</v>
      </c>
      <c r="C200" s="66">
        <f t="shared" si="14"/>
        <v>0</v>
      </c>
      <c r="D200" s="20" t="str">
        <f>IF($C200,BETAW20L!C200,"")</f>
        <v/>
      </c>
      <c r="E200" s="22" t="str">
        <f>IF($C200,BETAW20L!D200,"")</f>
        <v/>
      </c>
      <c r="F200" s="16" t="str">
        <f>IF($C200,BETAW20L!E200,"")</f>
        <v/>
      </c>
      <c r="G200" s="16" t="str">
        <f>IF($C200,BETAW20L!F200,"")</f>
        <v/>
      </c>
      <c r="H200" s="17" t="str">
        <f>IF($C200,BETAW20L!G200,"")</f>
        <v/>
      </c>
      <c r="I200" s="16" t="str">
        <f>IF($C200,BETAW20L!H200,"")</f>
        <v/>
      </c>
      <c r="J200" s="18" t="str">
        <f>IF($C200,BETAW20L!I200,"")</f>
        <v/>
      </c>
      <c r="K200" s="17" t="str">
        <f>IF($C200,BETAW20L!J200,"")</f>
        <v/>
      </c>
      <c r="L200" s="16" t="str">
        <f>IF($C200,BETAW20L!K200,"")</f>
        <v/>
      </c>
      <c r="M200" s="15" t="str">
        <f>IF($C200,BETAW20L!L200,"")</f>
        <v/>
      </c>
      <c r="N200" s="14" t="str">
        <f>IF($C200,BETAW20L!M200,"")</f>
        <v/>
      </c>
      <c r="O200" s="13" t="str">
        <f>IF($C200,BETAW20L!N200,"")</f>
        <v/>
      </c>
      <c r="P200" s="12" t="str">
        <f>IF($C200,BETAW20L!O200,"")</f>
        <v/>
      </c>
    </row>
    <row r="201" spans="2:16" x14ac:dyDescent="0.3">
      <c r="B201" s="21">
        <f>BETAW20L!B201</f>
        <v>44124</v>
      </c>
      <c r="C201" s="66">
        <f t="shared" si="14"/>
        <v>0</v>
      </c>
      <c r="D201" s="20" t="str">
        <f>IF($C201,BETAW20L!C201,"")</f>
        <v/>
      </c>
      <c r="E201" s="22" t="str">
        <f>IF($C201,BETAW20L!D201,"")</f>
        <v/>
      </c>
      <c r="F201" s="16" t="str">
        <f>IF($C201,BETAW20L!E201,"")</f>
        <v/>
      </c>
      <c r="G201" s="16" t="str">
        <f>IF($C201,BETAW20L!F201,"")</f>
        <v/>
      </c>
      <c r="H201" s="17" t="str">
        <f>IF($C201,BETAW20L!G201,"")</f>
        <v/>
      </c>
      <c r="I201" s="16" t="str">
        <f>IF($C201,BETAW20L!H201,"")</f>
        <v/>
      </c>
      <c r="J201" s="18" t="str">
        <f>IF($C201,BETAW20L!I201,"")</f>
        <v/>
      </c>
      <c r="K201" s="17" t="str">
        <f>IF($C201,BETAW20L!J201,"")</f>
        <v/>
      </c>
      <c r="L201" s="16" t="str">
        <f>IF($C201,BETAW20L!K201,"")</f>
        <v/>
      </c>
      <c r="M201" s="15" t="str">
        <f>IF($C201,BETAW20L!L201,"")</f>
        <v/>
      </c>
      <c r="N201" s="14" t="str">
        <f>IF($C201,BETAW20L!M201,"")</f>
        <v/>
      </c>
      <c r="O201" s="13" t="str">
        <f>IF($C201,BETAW20L!N201,"")</f>
        <v/>
      </c>
      <c r="P201" s="12" t="str">
        <f>IF($C201,BETAW20L!O201,"")</f>
        <v/>
      </c>
    </row>
    <row r="202" spans="2:16" x14ac:dyDescent="0.3">
      <c r="B202" s="21">
        <f>BETAW20L!B202</f>
        <v>44123</v>
      </c>
      <c r="C202" s="66">
        <f t="shared" si="14"/>
        <v>0</v>
      </c>
      <c r="D202" s="20" t="str">
        <f>IF($C202,BETAW20L!C202,"")</f>
        <v/>
      </c>
      <c r="E202" s="22" t="str">
        <f>IF($C202,BETAW20L!D202,"")</f>
        <v/>
      </c>
      <c r="F202" s="16" t="str">
        <f>IF($C202,BETAW20L!E202,"")</f>
        <v/>
      </c>
      <c r="G202" s="16" t="str">
        <f>IF($C202,BETAW20L!F202,"")</f>
        <v/>
      </c>
      <c r="H202" s="17" t="str">
        <f>IF($C202,BETAW20L!G202,"")</f>
        <v/>
      </c>
      <c r="I202" s="16" t="str">
        <f>IF($C202,BETAW20L!H202,"")</f>
        <v/>
      </c>
      <c r="J202" s="18" t="str">
        <f>IF($C202,BETAW20L!I202,"")</f>
        <v/>
      </c>
      <c r="K202" s="17" t="str">
        <f>IF($C202,BETAW20L!J202,"")</f>
        <v/>
      </c>
      <c r="L202" s="16" t="str">
        <f>IF($C202,BETAW20L!K202,"")</f>
        <v/>
      </c>
      <c r="M202" s="15" t="str">
        <f>IF($C202,BETAW20L!L202,"")</f>
        <v/>
      </c>
      <c r="N202" s="14" t="str">
        <f>IF($C202,BETAW20L!M202,"")</f>
        <v/>
      </c>
      <c r="O202" s="13" t="str">
        <f>IF($C202,BETAW20L!N202,"")</f>
        <v/>
      </c>
      <c r="P202" s="12" t="str">
        <f>IF($C202,BETAW20L!O202,"")</f>
        <v/>
      </c>
    </row>
    <row r="203" spans="2:16" x14ac:dyDescent="0.3">
      <c r="B203" s="21">
        <f>BETAW20L!B203</f>
        <v>44120</v>
      </c>
      <c r="C203" s="66">
        <f t="shared" si="14"/>
        <v>0</v>
      </c>
      <c r="D203" s="20" t="str">
        <f>IF($C203,BETAW20L!C203,"")</f>
        <v/>
      </c>
      <c r="E203" s="22" t="str">
        <f>IF($C203,BETAW20L!D203,"")</f>
        <v/>
      </c>
      <c r="F203" s="16" t="str">
        <f>IF($C203,BETAW20L!E203,"")</f>
        <v/>
      </c>
      <c r="G203" s="16" t="str">
        <f>IF($C203,BETAW20L!F203,"")</f>
        <v/>
      </c>
      <c r="H203" s="17" t="str">
        <f>IF($C203,BETAW20L!G203,"")</f>
        <v/>
      </c>
      <c r="I203" s="16" t="str">
        <f>IF($C203,BETAW20L!H203,"")</f>
        <v/>
      </c>
      <c r="J203" s="18" t="str">
        <f>IF($C203,BETAW20L!I203,"")</f>
        <v/>
      </c>
      <c r="K203" s="17" t="str">
        <f>IF($C203,BETAW20L!J203,"")</f>
        <v/>
      </c>
      <c r="L203" s="16" t="str">
        <f>IF($C203,BETAW20L!K203,"")</f>
        <v/>
      </c>
      <c r="M203" s="15" t="str">
        <f>IF($C203,BETAW20L!L203,"")</f>
        <v/>
      </c>
      <c r="N203" s="14" t="str">
        <f>IF($C203,BETAW20L!M203,"")</f>
        <v/>
      </c>
      <c r="O203" s="13" t="str">
        <f>IF($C203,BETAW20L!N203,"")</f>
        <v/>
      </c>
      <c r="P203" s="12" t="str">
        <f>IF($C203,BETAW20L!O203,"")</f>
        <v/>
      </c>
    </row>
    <row r="204" spans="2:16" x14ac:dyDescent="0.3">
      <c r="B204" s="21">
        <f>BETAW20L!B204</f>
        <v>44119</v>
      </c>
      <c r="C204" s="66">
        <f t="shared" si="14"/>
        <v>0</v>
      </c>
      <c r="D204" s="20" t="str">
        <f>IF($C204,BETAW20L!C204,"")</f>
        <v/>
      </c>
      <c r="E204" s="22" t="str">
        <f>IF($C204,BETAW20L!D204,"")</f>
        <v/>
      </c>
      <c r="F204" s="16" t="str">
        <f>IF($C204,BETAW20L!E204,"")</f>
        <v/>
      </c>
      <c r="G204" s="16" t="str">
        <f>IF($C204,BETAW20L!F204,"")</f>
        <v/>
      </c>
      <c r="H204" s="17" t="str">
        <f>IF($C204,BETAW20L!G204,"")</f>
        <v/>
      </c>
      <c r="I204" s="16" t="str">
        <f>IF($C204,BETAW20L!H204,"")</f>
        <v/>
      </c>
      <c r="J204" s="18" t="str">
        <f>IF($C204,BETAW20L!I204,"")</f>
        <v/>
      </c>
      <c r="K204" s="17" t="str">
        <f>IF($C204,BETAW20L!J204,"")</f>
        <v/>
      </c>
      <c r="L204" s="16" t="str">
        <f>IF($C204,BETAW20L!K204,"")</f>
        <v/>
      </c>
      <c r="M204" s="15" t="str">
        <f>IF($C204,BETAW20L!L204,"")</f>
        <v/>
      </c>
      <c r="N204" s="14" t="str">
        <f>IF($C204,BETAW20L!M204,"")</f>
        <v/>
      </c>
      <c r="O204" s="13" t="str">
        <f>IF($C204,BETAW20L!N204,"")</f>
        <v/>
      </c>
      <c r="P204" s="12" t="str">
        <f>IF($C204,BETAW20L!O204,"")</f>
        <v/>
      </c>
    </row>
    <row r="205" spans="2:16" x14ac:dyDescent="0.3">
      <c r="B205" s="21">
        <f>BETAW20L!B205</f>
        <v>44118</v>
      </c>
      <c r="C205" s="66">
        <f t="shared" si="14"/>
        <v>0</v>
      </c>
      <c r="D205" s="20" t="str">
        <f>IF($C205,BETAW20L!C205,"")</f>
        <v/>
      </c>
      <c r="E205" s="22" t="str">
        <f>IF($C205,BETAW20L!D205,"")</f>
        <v/>
      </c>
      <c r="F205" s="16" t="str">
        <f>IF($C205,BETAW20L!E205,"")</f>
        <v/>
      </c>
      <c r="G205" s="16" t="str">
        <f>IF($C205,BETAW20L!F205,"")</f>
        <v/>
      </c>
      <c r="H205" s="17" t="str">
        <f>IF($C205,BETAW20L!G205,"")</f>
        <v/>
      </c>
      <c r="I205" s="16" t="str">
        <f>IF($C205,BETAW20L!H205,"")</f>
        <v/>
      </c>
      <c r="J205" s="18" t="str">
        <f>IF($C205,BETAW20L!I205,"")</f>
        <v/>
      </c>
      <c r="K205" s="17" t="str">
        <f>IF($C205,BETAW20L!J205,"")</f>
        <v/>
      </c>
      <c r="L205" s="16" t="str">
        <f>IF($C205,BETAW20L!K205,"")</f>
        <v/>
      </c>
      <c r="M205" s="15" t="str">
        <f>IF($C205,BETAW20L!L205,"")</f>
        <v/>
      </c>
      <c r="N205" s="14" t="str">
        <f>IF($C205,BETAW20L!M205,"")</f>
        <v/>
      </c>
      <c r="O205" s="13" t="str">
        <f>IF($C205,BETAW20L!N205,"")</f>
        <v/>
      </c>
      <c r="P205" s="12" t="str">
        <f>IF($C205,BETAW20L!O205,"")</f>
        <v/>
      </c>
    </row>
    <row r="206" spans="2:16" x14ac:dyDescent="0.3">
      <c r="B206" s="21">
        <f>BETAW20L!B206</f>
        <v>44117</v>
      </c>
      <c r="C206" s="66">
        <f t="shared" si="14"/>
        <v>0</v>
      </c>
      <c r="D206" s="20" t="str">
        <f>IF($C206,BETAW20L!C206,"")</f>
        <v/>
      </c>
      <c r="E206" s="22" t="str">
        <f>IF($C206,BETAW20L!D206,"")</f>
        <v/>
      </c>
      <c r="F206" s="16" t="str">
        <f>IF($C206,BETAW20L!E206,"")</f>
        <v/>
      </c>
      <c r="G206" s="16" t="str">
        <f>IF($C206,BETAW20L!F206,"")</f>
        <v/>
      </c>
      <c r="H206" s="17" t="str">
        <f>IF($C206,BETAW20L!G206,"")</f>
        <v/>
      </c>
      <c r="I206" s="16" t="str">
        <f>IF($C206,BETAW20L!H206,"")</f>
        <v/>
      </c>
      <c r="J206" s="18" t="str">
        <f>IF($C206,BETAW20L!I206,"")</f>
        <v/>
      </c>
      <c r="K206" s="17" t="str">
        <f>IF($C206,BETAW20L!J206,"")</f>
        <v/>
      </c>
      <c r="L206" s="16" t="str">
        <f>IF($C206,BETAW20L!K206,"")</f>
        <v/>
      </c>
      <c r="M206" s="15" t="str">
        <f>IF($C206,BETAW20L!L206,"")</f>
        <v/>
      </c>
      <c r="N206" s="14" t="str">
        <f>IF($C206,BETAW20L!M206,"")</f>
        <v/>
      </c>
      <c r="O206" s="13" t="str">
        <f>IF($C206,BETAW20L!N206,"")</f>
        <v/>
      </c>
      <c r="P206" s="12" t="str">
        <f>IF($C206,BETAW20L!O206,"")</f>
        <v/>
      </c>
    </row>
    <row r="207" spans="2:16" x14ac:dyDescent="0.3">
      <c r="B207" s="21">
        <f>BETAW20L!B207</f>
        <v>44116</v>
      </c>
      <c r="C207" s="66">
        <f t="shared" si="14"/>
        <v>0</v>
      </c>
      <c r="D207" s="20" t="str">
        <f>IF($C207,BETAW20L!C207,"")</f>
        <v/>
      </c>
      <c r="E207" s="22" t="str">
        <f>IF($C207,BETAW20L!D207,"")</f>
        <v/>
      </c>
      <c r="F207" s="16" t="str">
        <f>IF($C207,BETAW20L!E207,"")</f>
        <v/>
      </c>
      <c r="G207" s="16" t="str">
        <f>IF($C207,BETAW20L!F207,"")</f>
        <v/>
      </c>
      <c r="H207" s="17" t="str">
        <f>IF($C207,BETAW20L!G207,"")</f>
        <v/>
      </c>
      <c r="I207" s="16" t="str">
        <f>IF($C207,BETAW20L!H207,"")</f>
        <v/>
      </c>
      <c r="J207" s="18" t="str">
        <f>IF($C207,BETAW20L!I207,"")</f>
        <v/>
      </c>
      <c r="K207" s="17" t="str">
        <f>IF($C207,BETAW20L!J207,"")</f>
        <v/>
      </c>
      <c r="L207" s="16" t="str">
        <f>IF($C207,BETAW20L!K207,"")</f>
        <v/>
      </c>
      <c r="M207" s="15" t="str">
        <f>IF($C207,BETAW20L!L207,"")</f>
        <v/>
      </c>
      <c r="N207" s="14" t="str">
        <f>IF($C207,BETAW20L!M207,"")</f>
        <v/>
      </c>
      <c r="O207" s="13" t="str">
        <f>IF($C207,BETAW20L!N207,"")</f>
        <v/>
      </c>
      <c r="P207" s="12" t="str">
        <f>IF($C207,BETAW20L!O207,"")</f>
        <v/>
      </c>
    </row>
    <row r="208" spans="2:16" x14ac:dyDescent="0.3">
      <c r="B208" s="21">
        <f>BETAW20L!B208</f>
        <v>44113</v>
      </c>
      <c r="C208" s="66">
        <f t="shared" ref="C208:C212" si="15">IF(AND($B208&gt;=$D$3,OR($B208&lt;=$D$4,$B209&lt;$D$4)),1,0)</f>
        <v>0</v>
      </c>
      <c r="D208" s="20" t="str">
        <f>IF($C208,BETAW20L!C208,"")</f>
        <v/>
      </c>
      <c r="E208" s="22" t="str">
        <f>IF($C208,BETAW20L!D208,"")</f>
        <v/>
      </c>
      <c r="F208" s="16" t="str">
        <f>IF($C208,BETAW20L!E208,"")</f>
        <v/>
      </c>
      <c r="G208" s="16" t="str">
        <f>IF($C208,BETAW20L!F208,"")</f>
        <v/>
      </c>
      <c r="H208" s="17" t="str">
        <f>IF($C208,BETAW20L!G208,"")</f>
        <v/>
      </c>
      <c r="I208" s="16" t="str">
        <f>IF($C208,BETAW20L!H208,"")</f>
        <v/>
      </c>
      <c r="J208" s="18" t="str">
        <f>IF($C208,BETAW20L!I208,"")</f>
        <v/>
      </c>
      <c r="K208" s="17" t="str">
        <f>IF($C208,BETAW20L!J208,"")</f>
        <v/>
      </c>
      <c r="L208" s="16" t="str">
        <f>IF($C208,BETAW20L!K208,"")</f>
        <v/>
      </c>
      <c r="M208" s="15" t="str">
        <f>IF($C208,BETAW20L!L208,"")</f>
        <v/>
      </c>
      <c r="N208" s="14" t="str">
        <f>IF($C208,BETAW20L!M208,"")</f>
        <v/>
      </c>
      <c r="O208" s="13" t="str">
        <f>IF($C208,BETAW20L!N208,"")</f>
        <v/>
      </c>
      <c r="P208" s="12" t="str">
        <f>IF($C208,BETAW20L!O208,"")</f>
        <v/>
      </c>
    </row>
    <row r="209" spans="2:16" x14ac:dyDescent="0.3">
      <c r="B209" s="21">
        <f>BETAW20L!B209</f>
        <v>44112</v>
      </c>
      <c r="C209" s="66">
        <f t="shared" si="15"/>
        <v>0</v>
      </c>
      <c r="D209" s="20" t="str">
        <f>IF($C209,BETAW20L!C209,"")</f>
        <v/>
      </c>
      <c r="E209" s="22" t="str">
        <f>IF($C209,BETAW20L!D209,"")</f>
        <v/>
      </c>
      <c r="F209" s="16" t="str">
        <f>IF($C209,BETAW20L!E209,"")</f>
        <v/>
      </c>
      <c r="G209" s="16" t="str">
        <f>IF($C209,BETAW20L!F209,"")</f>
        <v/>
      </c>
      <c r="H209" s="17" t="str">
        <f>IF($C209,BETAW20L!G209,"")</f>
        <v/>
      </c>
      <c r="I209" s="16" t="str">
        <f>IF($C209,BETAW20L!H209,"")</f>
        <v/>
      </c>
      <c r="J209" s="18" t="str">
        <f>IF($C209,BETAW20L!I209,"")</f>
        <v/>
      </c>
      <c r="K209" s="17" t="str">
        <f>IF($C209,BETAW20L!J209,"")</f>
        <v/>
      </c>
      <c r="L209" s="16" t="str">
        <f>IF($C209,BETAW20L!K209,"")</f>
        <v/>
      </c>
      <c r="M209" s="15" t="str">
        <f>IF($C209,BETAW20L!L209,"")</f>
        <v/>
      </c>
      <c r="N209" s="14" t="str">
        <f>IF($C209,BETAW20L!M209,"")</f>
        <v/>
      </c>
      <c r="O209" s="13" t="str">
        <f>IF($C209,BETAW20L!N209,"")</f>
        <v/>
      </c>
      <c r="P209" s="12" t="str">
        <f>IF($C209,BETAW20L!O209,"")</f>
        <v/>
      </c>
    </row>
    <row r="210" spans="2:16" x14ac:dyDescent="0.3">
      <c r="B210" s="21">
        <f>BETAW20L!B210</f>
        <v>44111</v>
      </c>
      <c r="C210" s="66">
        <f t="shared" si="15"/>
        <v>0</v>
      </c>
      <c r="D210" s="20" t="str">
        <f>IF($C210,BETAW20L!C210,"")</f>
        <v/>
      </c>
      <c r="E210" s="22" t="str">
        <f>IF($C210,BETAW20L!D210,"")</f>
        <v/>
      </c>
      <c r="F210" s="16" t="str">
        <f>IF($C210,BETAW20L!E210,"")</f>
        <v/>
      </c>
      <c r="G210" s="16" t="str">
        <f>IF($C210,BETAW20L!F210,"")</f>
        <v/>
      </c>
      <c r="H210" s="17" t="str">
        <f>IF($C210,BETAW20L!G210,"")</f>
        <v/>
      </c>
      <c r="I210" s="16" t="str">
        <f>IF($C210,BETAW20L!H210,"")</f>
        <v/>
      </c>
      <c r="J210" s="18" t="str">
        <f>IF($C210,BETAW20L!I210,"")</f>
        <v/>
      </c>
      <c r="K210" s="17" t="str">
        <f>IF($C210,BETAW20L!J210,"")</f>
        <v/>
      </c>
      <c r="L210" s="16" t="str">
        <f>IF($C210,BETAW20L!K210,"")</f>
        <v/>
      </c>
      <c r="M210" s="15" t="str">
        <f>IF($C210,BETAW20L!L210,"")</f>
        <v/>
      </c>
      <c r="N210" s="14" t="str">
        <f>IF($C210,BETAW20L!M210,"")</f>
        <v/>
      </c>
      <c r="O210" s="13" t="str">
        <f>IF($C210,BETAW20L!N210,"")</f>
        <v/>
      </c>
      <c r="P210" s="12" t="str">
        <f>IF($C210,BETAW20L!O210,"")</f>
        <v/>
      </c>
    </row>
    <row r="211" spans="2:16" x14ac:dyDescent="0.3">
      <c r="B211" s="21">
        <f>BETAW20L!B211</f>
        <v>44110</v>
      </c>
      <c r="C211" s="66">
        <f t="shared" si="15"/>
        <v>0</v>
      </c>
      <c r="D211" s="20" t="str">
        <f>IF($C211,BETAW20L!C211,"")</f>
        <v/>
      </c>
      <c r="E211" s="22" t="str">
        <f>IF($C211,BETAW20L!D211,"")</f>
        <v/>
      </c>
      <c r="F211" s="16" t="str">
        <f>IF($C211,BETAW20L!E211,"")</f>
        <v/>
      </c>
      <c r="G211" s="16" t="str">
        <f>IF($C211,BETAW20L!F211,"")</f>
        <v/>
      </c>
      <c r="H211" s="17" t="str">
        <f>IF($C211,BETAW20L!G211,"")</f>
        <v/>
      </c>
      <c r="I211" s="16" t="str">
        <f>IF($C211,BETAW20L!H211,"")</f>
        <v/>
      </c>
      <c r="J211" s="18" t="str">
        <f>IF($C211,BETAW20L!I211,"")</f>
        <v/>
      </c>
      <c r="K211" s="17" t="str">
        <f>IF($C211,BETAW20L!J211,"")</f>
        <v/>
      </c>
      <c r="L211" s="16" t="str">
        <f>IF($C211,BETAW20L!K211,"")</f>
        <v/>
      </c>
      <c r="M211" s="15" t="str">
        <f>IF($C211,BETAW20L!L211,"")</f>
        <v/>
      </c>
      <c r="N211" s="14" t="str">
        <f>IF($C211,BETAW20L!M211,"")</f>
        <v/>
      </c>
      <c r="O211" s="13" t="str">
        <f>IF($C211,BETAW20L!N211,"")</f>
        <v/>
      </c>
      <c r="P211" s="12" t="str">
        <f>IF($C211,BETAW20L!O211,"")</f>
        <v/>
      </c>
    </row>
    <row r="212" spans="2:16" x14ac:dyDescent="0.3">
      <c r="B212" s="21">
        <f>BETAW20L!B212</f>
        <v>44109</v>
      </c>
      <c r="C212" s="66">
        <f t="shared" si="15"/>
        <v>0</v>
      </c>
      <c r="D212" s="20" t="str">
        <f>IF($C212,BETAW20L!C212,"")</f>
        <v/>
      </c>
      <c r="E212" s="22" t="str">
        <f>IF($C212,BETAW20L!D212,"")</f>
        <v/>
      </c>
      <c r="F212" s="16" t="str">
        <f>IF($C212,BETAW20L!E212,"")</f>
        <v/>
      </c>
      <c r="G212" s="16" t="str">
        <f>IF($C212,BETAW20L!F212,"")</f>
        <v/>
      </c>
      <c r="H212" s="17" t="str">
        <f>IF($C212,BETAW20L!G212,"")</f>
        <v/>
      </c>
      <c r="I212" s="16" t="str">
        <f>IF($C212,BETAW20L!H212,"")</f>
        <v/>
      </c>
      <c r="J212" s="18" t="str">
        <f>IF($C212,BETAW20L!I212,"")</f>
        <v/>
      </c>
      <c r="K212" s="17" t="str">
        <f>IF($C212,BETAW20L!J212,"")</f>
        <v/>
      </c>
      <c r="L212" s="16" t="str">
        <f>IF($C212,BETAW20L!K212,"")</f>
        <v/>
      </c>
      <c r="M212" s="15" t="str">
        <f>IF($C212,BETAW20L!L212,"")</f>
        <v/>
      </c>
      <c r="N212" s="14" t="str">
        <f>IF($C212,BETAW20L!M212,"")</f>
        <v/>
      </c>
      <c r="O212" s="13" t="str">
        <f>IF($C212,BETAW20L!N212,"")</f>
        <v/>
      </c>
      <c r="P212" s="12" t="str">
        <f>IF($C212,BETAW20L!O212,"")</f>
        <v/>
      </c>
    </row>
    <row r="213" spans="2:16" x14ac:dyDescent="0.3">
      <c r="B213" s="21">
        <f>BETAW20L!B213</f>
        <v>44106</v>
      </c>
      <c r="C213" s="66">
        <f t="shared" ref="C213:C217" si="16">IF(AND($B213&gt;=$D$3,OR($B213&lt;=$D$4,$B214&lt;$D$4)),1,0)</f>
        <v>0</v>
      </c>
      <c r="D213" s="20" t="str">
        <f>IF($C213,BETAW20L!C213,"")</f>
        <v/>
      </c>
      <c r="E213" s="22" t="str">
        <f>IF($C213,BETAW20L!D213,"")</f>
        <v/>
      </c>
      <c r="F213" s="16" t="str">
        <f>IF($C213,BETAW20L!E213,"")</f>
        <v/>
      </c>
      <c r="G213" s="16" t="str">
        <f>IF($C213,BETAW20L!F213,"")</f>
        <v/>
      </c>
      <c r="H213" s="17" t="str">
        <f>IF($C213,BETAW20L!G213,"")</f>
        <v/>
      </c>
      <c r="I213" s="16" t="str">
        <f>IF($C213,BETAW20L!H213,"")</f>
        <v/>
      </c>
      <c r="J213" s="18" t="str">
        <f>IF($C213,BETAW20L!I213,"")</f>
        <v/>
      </c>
      <c r="K213" s="17" t="str">
        <f>IF($C213,BETAW20L!J213,"")</f>
        <v/>
      </c>
      <c r="L213" s="16" t="str">
        <f>IF($C213,BETAW20L!K213,"")</f>
        <v/>
      </c>
      <c r="M213" s="15" t="str">
        <f>IF($C213,BETAW20L!L213,"")</f>
        <v/>
      </c>
      <c r="N213" s="14" t="str">
        <f>IF($C213,BETAW20L!M213,"")</f>
        <v/>
      </c>
      <c r="O213" s="13" t="str">
        <f>IF($C213,BETAW20L!N213,"")</f>
        <v/>
      </c>
      <c r="P213" s="12" t="str">
        <f>IF($C213,BETAW20L!O213,"")</f>
        <v/>
      </c>
    </row>
    <row r="214" spans="2:16" x14ac:dyDescent="0.3">
      <c r="B214" s="21">
        <f>BETAW20L!B214</f>
        <v>44105</v>
      </c>
      <c r="C214" s="66">
        <f t="shared" si="16"/>
        <v>0</v>
      </c>
      <c r="D214" s="20" t="str">
        <f>IF($C214,BETAW20L!C214,"")</f>
        <v/>
      </c>
      <c r="E214" s="22" t="str">
        <f>IF($C214,BETAW20L!D214,"")</f>
        <v/>
      </c>
      <c r="F214" s="16" t="str">
        <f>IF($C214,BETAW20L!E214,"")</f>
        <v/>
      </c>
      <c r="G214" s="16" t="str">
        <f>IF($C214,BETAW20L!F214,"")</f>
        <v/>
      </c>
      <c r="H214" s="17" t="str">
        <f>IF($C214,BETAW20L!G214,"")</f>
        <v/>
      </c>
      <c r="I214" s="16" t="str">
        <f>IF($C214,BETAW20L!H214,"")</f>
        <v/>
      </c>
      <c r="J214" s="18" t="str">
        <f>IF($C214,BETAW20L!I214,"")</f>
        <v/>
      </c>
      <c r="K214" s="17" t="str">
        <f>IF($C214,BETAW20L!J214,"")</f>
        <v/>
      </c>
      <c r="L214" s="16" t="str">
        <f>IF($C214,BETAW20L!K214,"")</f>
        <v/>
      </c>
      <c r="M214" s="15" t="str">
        <f>IF($C214,BETAW20L!L214,"")</f>
        <v/>
      </c>
      <c r="N214" s="14" t="str">
        <f>IF($C214,BETAW20L!M214,"")</f>
        <v/>
      </c>
      <c r="O214" s="13" t="str">
        <f>IF($C214,BETAW20L!N214,"")</f>
        <v/>
      </c>
      <c r="P214" s="12" t="str">
        <f>IF($C214,BETAW20L!O214,"")</f>
        <v/>
      </c>
    </row>
    <row r="215" spans="2:16" x14ac:dyDescent="0.3">
      <c r="B215" s="21">
        <f>BETAW20L!B215</f>
        <v>44104</v>
      </c>
      <c r="C215" s="66">
        <f t="shared" si="16"/>
        <v>0</v>
      </c>
      <c r="D215" s="20" t="str">
        <f>IF($C215,BETAW20L!C215,"")</f>
        <v/>
      </c>
      <c r="E215" s="22" t="str">
        <f>IF($C215,BETAW20L!D215,"")</f>
        <v/>
      </c>
      <c r="F215" s="16" t="str">
        <f>IF($C215,BETAW20L!E215,"")</f>
        <v/>
      </c>
      <c r="G215" s="16" t="str">
        <f>IF($C215,BETAW20L!F215,"")</f>
        <v/>
      </c>
      <c r="H215" s="17" t="str">
        <f>IF($C215,BETAW20L!G215,"")</f>
        <v/>
      </c>
      <c r="I215" s="16" t="str">
        <f>IF($C215,BETAW20L!H215,"")</f>
        <v/>
      </c>
      <c r="J215" s="18" t="str">
        <f>IF($C215,BETAW20L!I215,"")</f>
        <v/>
      </c>
      <c r="K215" s="17" t="str">
        <f>IF($C215,BETAW20L!J215,"")</f>
        <v/>
      </c>
      <c r="L215" s="16" t="str">
        <f>IF($C215,BETAW20L!K215,"")</f>
        <v/>
      </c>
      <c r="M215" s="15" t="str">
        <f>IF($C215,BETAW20L!L215,"")</f>
        <v/>
      </c>
      <c r="N215" s="14" t="str">
        <f>IF($C215,BETAW20L!M215,"")</f>
        <v/>
      </c>
      <c r="O215" s="13" t="str">
        <f>IF($C215,BETAW20L!N215,"")</f>
        <v/>
      </c>
      <c r="P215" s="12" t="str">
        <f>IF($C215,BETAW20L!O215,"")</f>
        <v/>
      </c>
    </row>
    <row r="216" spans="2:16" x14ac:dyDescent="0.3">
      <c r="B216" s="21">
        <f>BETAW20L!B216</f>
        <v>44103</v>
      </c>
      <c r="C216" s="66">
        <f t="shared" si="16"/>
        <v>0</v>
      </c>
      <c r="D216" s="20" t="str">
        <f>IF($C216,BETAW20L!C216,"")</f>
        <v/>
      </c>
      <c r="E216" s="22" t="str">
        <f>IF($C216,BETAW20L!D216,"")</f>
        <v/>
      </c>
      <c r="F216" s="16" t="str">
        <f>IF($C216,BETAW20L!E216,"")</f>
        <v/>
      </c>
      <c r="G216" s="16" t="str">
        <f>IF($C216,BETAW20L!F216,"")</f>
        <v/>
      </c>
      <c r="H216" s="17" t="str">
        <f>IF($C216,BETAW20L!G216,"")</f>
        <v/>
      </c>
      <c r="I216" s="16" t="str">
        <f>IF($C216,BETAW20L!H216,"")</f>
        <v/>
      </c>
      <c r="J216" s="18" t="str">
        <f>IF($C216,BETAW20L!I216,"")</f>
        <v/>
      </c>
      <c r="K216" s="17" t="str">
        <f>IF($C216,BETAW20L!J216,"")</f>
        <v/>
      </c>
      <c r="L216" s="16" t="str">
        <f>IF($C216,BETAW20L!K216,"")</f>
        <v/>
      </c>
      <c r="M216" s="15" t="str">
        <f>IF($C216,BETAW20L!L216,"")</f>
        <v/>
      </c>
      <c r="N216" s="14" t="str">
        <f>IF($C216,BETAW20L!M216,"")</f>
        <v/>
      </c>
      <c r="O216" s="13" t="str">
        <f>IF($C216,BETAW20L!N216,"")</f>
        <v/>
      </c>
      <c r="P216" s="12" t="str">
        <f>IF($C216,BETAW20L!O216,"")</f>
        <v/>
      </c>
    </row>
    <row r="217" spans="2:16" x14ac:dyDescent="0.3">
      <c r="B217" s="21">
        <f>BETAW20L!B217</f>
        <v>44102</v>
      </c>
      <c r="C217" s="66">
        <f t="shared" si="16"/>
        <v>0</v>
      </c>
      <c r="D217" s="20" t="str">
        <f>IF($C217,BETAW20L!C217,"")</f>
        <v/>
      </c>
      <c r="E217" s="22" t="str">
        <f>IF($C217,BETAW20L!D217,"")</f>
        <v/>
      </c>
      <c r="F217" s="16" t="str">
        <f>IF($C217,BETAW20L!E217,"")</f>
        <v/>
      </c>
      <c r="G217" s="16" t="str">
        <f>IF($C217,BETAW20L!F217,"")</f>
        <v/>
      </c>
      <c r="H217" s="17" t="str">
        <f>IF($C217,BETAW20L!G217,"")</f>
        <v/>
      </c>
      <c r="I217" s="16" t="str">
        <f>IF($C217,BETAW20L!H217,"")</f>
        <v/>
      </c>
      <c r="J217" s="18" t="str">
        <f>IF($C217,BETAW20L!I217,"")</f>
        <v/>
      </c>
      <c r="K217" s="17" t="str">
        <f>IF($C217,BETAW20L!J217,"")</f>
        <v/>
      </c>
      <c r="L217" s="16" t="str">
        <f>IF($C217,BETAW20L!K217,"")</f>
        <v/>
      </c>
      <c r="M217" s="15" t="str">
        <f>IF($C217,BETAW20L!L217,"")</f>
        <v/>
      </c>
      <c r="N217" s="14" t="str">
        <f>IF($C217,BETAW20L!M217,"")</f>
        <v/>
      </c>
      <c r="O217" s="13" t="str">
        <f>IF($C217,BETAW20L!N217,"")</f>
        <v/>
      </c>
      <c r="P217" s="12" t="str">
        <f>IF($C217,BETAW20L!O217,"")</f>
        <v/>
      </c>
    </row>
    <row r="218" spans="2:16" x14ac:dyDescent="0.3">
      <c r="B218" s="21">
        <f>BETAW20L!B218</f>
        <v>44099</v>
      </c>
      <c r="C218" s="66">
        <f t="shared" ref="C218:C222" si="17">IF(AND($B218&gt;=$D$3,OR($B218&lt;=$D$4,$B219&lt;$D$4)),1,0)</f>
        <v>0</v>
      </c>
      <c r="D218" s="20" t="str">
        <f>IF($C218,BETAW20L!C218,"")</f>
        <v/>
      </c>
      <c r="E218" s="22" t="str">
        <f>IF($C218,BETAW20L!D218,"")</f>
        <v/>
      </c>
      <c r="F218" s="16" t="str">
        <f>IF($C218,BETAW20L!E218,"")</f>
        <v/>
      </c>
      <c r="G218" s="16" t="str">
        <f>IF($C218,BETAW20L!F218,"")</f>
        <v/>
      </c>
      <c r="H218" s="17" t="str">
        <f>IF($C218,BETAW20L!G218,"")</f>
        <v/>
      </c>
      <c r="I218" s="16" t="str">
        <f>IF($C218,BETAW20L!H218,"")</f>
        <v/>
      </c>
      <c r="J218" s="18" t="str">
        <f>IF($C218,BETAW20L!I218,"")</f>
        <v/>
      </c>
      <c r="K218" s="17" t="str">
        <f>IF($C218,BETAW20L!J218,"")</f>
        <v/>
      </c>
      <c r="L218" s="16" t="str">
        <f>IF($C218,BETAW20L!K218,"")</f>
        <v/>
      </c>
      <c r="M218" s="15" t="str">
        <f>IF($C218,BETAW20L!L218,"")</f>
        <v/>
      </c>
      <c r="N218" s="14" t="str">
        <f>IF($C218,BETAW20L!M218,"")</f>
        <v/>
      </c>
      <c r="O218" s="13" t="str">
        <f>IF($C218,BETAW20L!N218,"")</f>
        <v/>
      </c>
      <c r="P218" s="12" t="str">
        <f>IF($C218,BETAW20L!O218,"")</f>
        <v/>
      </c>
    </row>
    <row r="219" spans="2:16" x14ac:dyDescent="0.3">
      <c r="B219" s="21">
        <f>BETAW20L!B219</f>
        <v>44098</v>
      </c>
      <c r="C219" s="66">
        <f t="shared" si="17"/>
        <v>0</v>
      </c>
      <c r="D219" s="20" t="str">
        <f>IF($C219,BETAW20L!C219,"")</f>
        <v/>
      </c>
      <c r="E219" s="22" t="str">
        <f>IF($C219,BETAW20L!D219,"")</f>
        <v/>
      </c>
      <c r="F219" s="16" t="str">
        <f>IF($C219,BETAW20L!E219,"")</f>
        <v/>
      </c>
      <c r="G219" s="16" t="str">
        <f>IF($C219,BETAW20L!F219,"")</f>
        <v/>
      </c>
      <c r="H219" s="17" t="str">
        <f>IF($C219,BETAW20L!G219,"")</f>
        <v/>
      </c>
      <c r="I219" s="16" t="str">
        <f>IF($C219,BETAW20L!H219,"")</f>
        <v/>
      </c>
      <c r="J219" s="18" t="str">
        <f>IF($C219,BETAW20L!I219,"")</f>
        <v/>
      </c>
      <c r="K219" s="17" t="str">
        <f>IF($C219,BETAW20L!J219,"")</f>
        <v/>
      </c>
      <c r="L219" s="16" t="str">
        <f>IF($C219,BETAW20L!K219,"")</f>
        <v/>
      </c>
      <c r="M219" s="15" t="str">
        <f>IF($C219,BETAW20L!L219,"")</f>
        <v/>
      </c>
      <c r="N219" s="14" t="str">
        <f>IF($C219,BETAW20L!M219,"")</f>
        <v/>
      </c>
      <c r="O219" s="13" t="str">
        <f>IF($C219,BETAW20L!N219,"")</f>
        <v/>
      </c>
      <c r="P219" s="12" t="str">
        <f>IF($C219,BETAW20L!O219,"")</f>
        <v/>
      </c>
    </row>
    <row r="220" spans="2:16" x14ac:dyDescent="0.3">
      <c r="B220" s="21">
        <f>BETAW20L!B220</f>
        <v>44097</v>
      </c>
      <c r="C220" s="66">
        <f t="shared" si="17"/>
        <v>0</v>
      </c>
      <c r="D220" s="20" t="str">
        <f>IF($C220,BETAW20L!C220,"")</f>
        <v/>
      </c>
      <c r="E220" s="22" t="str">
        <f>IF($C220,BETAW20L!D220,"")</f>
        <v/>
      </c>
      <c r="F220" s="16" t="str">
        <f>IF($C220,BETAW20L!E220,"")</f>
        <v/>
      </c>
      <c r="G220" s="16" t="str">
        <f>IF($C220,BETAW20L!F220,"")</f>
        <v/>
      </c>
      <c r="H220" s="17" t="str">
        <f>IF($C220,BETAW20L!G220,"")</f>
        <v/>
      </c>
      <c r="I220" s="16" t="str">
        <f>IF($C220,BETAW20L!H220,"")</f>
        <v/>
      </c>
      <c r="J220" s="18" t="str">
        <f>IF($C220,BETAW20L!I220,"")</f>
        <v/>
      </c>
      <c r="K220" s="17" t="str">
        <f>IF($C220,BETAW20L!J220,"")</f>
        <v/>
      </c>
      <c r="L220" s="16" t="str">
        <f>IF($C220,BETAW20L!K220,"")</f>
        <v/>
      </c>
      <c r="M220" s="15" t="str">
        <f>IF($C220,BETAW20L!L220,"")</f>
        <v/>
      </c>
      <c r="N220" s="14" t="str">
        <f>IF($C220,BETAW20L!M220,"")</f>
        <v/>
      </c>
      <c r="O220" s="13" t="str">
        <f>IF($C220,BETAW20L!N220,"")</f>
        <v/>
      </c>
      <c r="P220" s="12" t="str">
        <f>IF($C220,BETAW20L!O220,"")</f>
        <v/>
      </c>
    </row>
    <row r="221" spans="2:16" x14ac:dyDescent="0.3">
      <c r="B221" s="21">
        <f>BETAW20L!B221</f>
        <v>44096</v>
      </c>
      <c r="C221" s="66">
        <f t="shared" si="17"/>
        <v>0</v>
      </c>
      <c r="D221" s="20" t="str">
        <f>IF($C221,BETAW20L!C221,"")</f>
        <v/>
      </c>
      <c r="E221" s="22" t="str">
        <f>IF($C221,BETAW20L!D221,"")</f>
        <v/>
      </c>
      <c r="F221" s="16" t="str">
        <f>IF($C221,BETAW20L!E221,"")</f>
        <v/>
      </c>
      <c r="G221" s="16" t="str">
        <f>IF($C221,BETAW20L!F221,"")</f>
        <v/>
      </c>
      <c r="H221" s="17" t="str">
        <f>IF($C221,BETAW20L!G221,"")</f>
        <v/>
      </c>
      <c r="I221" s="16" t="str">
        <f>IF($C221,BETAW20L!H221,"")</f>
        <v/>
      </c>
      <c r="J221" s="18" t="str">
        <f>IF($C221,BETAW20L!I221,"")</f>
        <v/>
      </c>
      <c r="K221" s="17" t="str">
        <f>IF($C221,BETAW20L!J221,"")</f>
        <v/>
      </c>
      <c r="L221" s="16" t="str">
        <f>IF($C221,BETAW20L!K221,"")</f>
        <v/>
      </c>
      <c r="M221" s="15" t="str">
        <f>IF($C221,BETAW20L!L221,"")</f>
        <v/>
      </c>
      <c r="N221" s="14" t="str">
        <f>IF($C221,BETAW20L!M221,"")</f>
        <v/>
      </c>
      <c r="O221" s="13" t="str">
        <f>IF($C221,BETAW20L!N221,"")</f>
        <v/>
      </c>
      <c r="P221" s="12" t="str">
        <f>IF($C221,BETAW20L!O221,"")</f>
        <v/>
      </c>
    </row>
    <row r="222" spans="2:16" x14ac:dyDescent="0.3">
      <c r="B222" s="21">
        <f>BETAW20L!B222</f>
        <v>44095</v>
      </c>
      <c r="C222" s="66">
        <f t="shared" si="17"/>
        <v>0</v>
      </c>
      <c r="D222" s="20" t="str">
        <f>IF($C222,BETAW20L!C222,"")</f>
        <v/>
      </c>
      <c r="E222" s="22" t="str">
        <f>IF($C222,BETAW20L!D222,"")</f>
        <v/>
      </c>
      <c r="F222" s="16" t="str">
        <f>IF($C222,BETAW20L!E222,"")</f>
        <v/>
      </c>
      <c r="G222" s="16" t="str">
        <f>IF($C222,BETAW20L!F222,"")</f>
        <v/>
      </c>
      <c r="H222" s="17" t="str">
        <f>IF($C222,BETAW20L!G222,"")</f>
        <v/>
      </c>
      <c r="I222" s="16" t="str">
        <f>IF($C222,BETAW20L!H222,"")</f>
        <v/>
      </c>
      <c r="J222" s="18" t="str">
        <f>IF($C222,BETAW20L!I222,"")</f>
        <v/>
      </c>
      <c r="K222" s="17" t="str">
        <f>IF($C222,BETAW20L!J222,"")</f>
        <v/>
      </c>
      <c r="L222" s="16" t="str">
        <f>IF($C222,BETAW20L!K222,"")</f>
        <v/>
      </c>
      <c r="M222" s="15" t="str">
        <f>IF($C222,BETAW20L!L222,"")</f>
        <v/>
      </c>
      <c r="N222" s="14" t="str">
        <f>IF($C222,BETAW20L!M222,"")</f>
        <v/>
      </c>
      <c r="O222" s="13" t="str">
        <f>IF($C222,BETAW20L!N222,"")</f>
        <v/>
      </c>
      <c r="P222" s="12" t="str">
        <f>IF($C222,BETAW20L!O222,"")</f>
        <v/>
      </c>
    </row>
    <row r="223" spans="2:16" x14ac:dyDescent="0.3">
      <c r="B223" s="21">
        <f>BETAW20L!B223</f>
        <v>44092</v>
      </c>
      <c r="C223" s="66">
        <f t="shared" ref="C223:C242" si="18">IF(AND($B223&gt;=$D$3,OR($B223&lt;=$D$4,$B224&lt;$D$4)),1,0)</f>
        <v>0</v>
      </c>
      <c r="D223" s="20" t="str">
        <f>IF($C223,BETAW20L!C223,"")</f>
        <v/>
      </c>
      <c r="E223" s="22" t="str">
        <f>IF($C223,BETAW20L!D223,"")</f>
        <v/>
      </c>
      <c r="F223" s="16" t="str">
        <f>IF($C223,BETAW20L!E223,"")</f>
        <v/>
      </c>
      <c r="G223" s="16" t="str">
        <f>IF($C223,BETAW20L!F223,"")</f>
        <v/>
      </c>
      <c r="H223" s="17" t="str">
        <f>IF($C223,BETAW20L!G223,"")</f>
        <v/>
      </c>
      <c r="I223" s="16" t="str">
        <f>IF($C223,BETAW20L!H223,"")</f>
        <v/>
      </c>
      <c r="J223" s="18" t="str">
        <f>IF($C223,BETAW20L!I223,"")</f>
        <v/>
      </c>
      <c r="K223" s="17" t="str">
        <f>IF($C223,BETAW20L!J223,"")</f>
        <v/>
      </c>
      <c r="L223" s="16" t="str">
        <f>IF($C223,BETAW20L!K223,"")</f>
        <v/>
      </c>
      <c r="M223" s="15" t="str">
        <f>IF($C223,BETAW20L!L223,"")</f>
        <v/>
      </c>
      <c r="N223" s="14" t="str">
        <f>IF($C223,BETAW20L!M223,"")</f>
        <v/>
      </c>
      <c r="O223" s="13" t="str">
        <f>IF($C223,BETAW20L!N223,"")</f>
        <v/>
      </c>
      <c r="P223" s="12" t="str">
        <f>IF($C223,BETAW20L!O223,"")</f>
        <v/>
      </c>
    </row>
    <row r="224" spans="2:16" x14ac:dyDescent="0.3">
      <c r="B224" s="21">
        <f>BETAW20L!B224</f>
        <v>44091</v>
      </c>
      <c r="C224" s="66">
        <f t="shared" si="18"/>
        <v>0</v>
      </c>
      <c r="D224" s="20" t="str">
        <f>IF($C224,BETAW20L!C224,"")</f>
        <v/>
      </c>
      <c r="E224" s="22" t="str">
        <f>IF($C224,BETAW20L!D224,"")</f>
        <v/>
      </c>
      <c r="F224" s="16" t="str">
        <f>IF($C224,BETAW20L!E224,"")</f>
        <v/>
      </c>
      <c r="G224" s="16" t="str">
        <f>IF($C224,BETAW20L!F224,"")</f>
        <v/>
      </c>
      <c r="H224" s="17" t="str">
        <f>IF($C224,BETAW20L!G224,"")</f>
        <v/>
      </c>
      <c r="I224" s="16" t="str">
        <f>IF($C224,BETAW20L!H224,"")</f>
        <v/>
      </c>
      <c r="J224" s="18" t="str">
        <f>IF($C224,BETAW20L!I224,"")</f>
        <v/>
      </c>
      <c r="K224" s="17" t="str">
        <f>IF($C224,BETAW20L!J224,"")</f>
        <v/>
      </c>
      <c r="L224" s="16" t="str">
        <f>IF($C224,BETAW20L!K224,"")</f>
        <v/>
      </c>
      <c r="M224" s="15" t="str">
        <f>IF($C224,BETAW20L!L224,"")</f>
        <v/>
      </c>
      <c r="N224" s="14" t="str">
        <f>IF($C224,BETAW20L!M224,"")</f>
        <v/>
      </c>
      <c r="O224" s="13" t="str">
        <f>IF($C224,BETAW20L!N224,"")</f>
        <v/>
      </c>
      <c r="P224" s="12" t="str">
        <f>IF($C224,BETAW20L!O224,"")</f>
        <v/>
      </c>
    </row>
    <row r="225" spans="2:16" x14ac:dyDescent="0.3">
      <c r="B225" s="21">
        <f>BETAW20L!B225</f>
        <v>44090</v>
      </c>
      <c r="C225" s="66">
        <f t="shared" si="18"/>
        <v>0</v>
      </c>
      <c r="D225" s="20" t="str">
        <f>IF($C225,BETAW20L!C225,"")</f>
        <v/>
      </c>
      <c r="E225" s="22" t="str">
        <f>IF($C225,BETAW20L!D225,"")</f>
        <v/>
      </c>
      <c r="F225" s="16" t="str">
        <f>IF($C225,BETAW20L!E225,"")</f>
        <v/>
      </c>
      <c r="G225" s="16" t="str">
        <f>IF($C225,BETAW20L!F225,"")</f>
        <v/>
      </c>
      <c r="H225" s="17" t="str">
        <f>IF($C225,BETAW20L!G225,"")</f>
        <v/>
      </c>
      <c r="I225" s="16" t="str">
        <f>IF($C225,BETAW20L!H225,"")</f>
        <v/>
      </c>
      <c r="J225" s="18" t="str">
        <f>IF($C225,BETAW20L!I225,"")</f>
        <v/>
      </c>
      <c r="K225" s="17" t="str">
        <f>IF($C225,BETAW20L!J225,"")</f>
        <v/>
      </c>
      <c r="L225" s="16" t="str">
        <f>IF($C225,BETAW20L!K225,"")</f>
        <v/>
      </c>
      <c r="M225" s="15" t="str">
        <f>IF($C225,BETAW20L!L225,"")</f>
        <v/>
      </c>
      <c r="N225" s="14" t="str">
        <f>IF($C225,BETAW20L!M225,"")</f>
        <v/>
      </c>
      <c r="O225" s="13" t="str">
        <f>IF($C225,BETAW20L!N225,"")</f>
        <v/>
      </c>
      <c r="P225" s="12" t="str">
        <f>IF($C225,BETAW20L!O225,"")</f>
        <v/>
      </c>
    </row>
    <row r="226" spans="2:16" x14ac:dyDescent="0.3">
      <c r="B226" s="21">
        <f>BETAW20L!B226</f>
        <v>44089</v>
      </c>
      <c r="C226" s="66">
        <f t="shared" si="18"/>
        <v>0</v>
      </c>
      <c r="D226" s="20" t="str">
        <f>IF($C226,BETAW20L!C226,"")</f>
        <v/>
      </c>
      <c r="E226" s="22" t="str">
        <f>IF($C226,BETAW20L!D226,"")</f>
        <v/>
      </c>
      <c r="F226" s="16" t="str">
        <f>IF($C226,BETAW20L!E226,"")</f>
        <v/>
      </c>
      <c r="G226" s="16" t="str">
        <f>IF($C226,BETAW20L!F226,"")</f>
        <v/>
      </c>
      <c r="H226" s="17" t="str">
        <f>IF($C226,BETAW20L!G226,"")</f>
        <v/>
      </c>
      <c r="I226" s="16" t="str">
        <f>IF($C226,BETAW20L!H226,"")</f>
        <v/>
      </c>
      <c r="J226" s="18" t="str">
        <f>IF($C226,BETAW20L!I226,"")</f>
        <v/>
      </c>
      <c r="K226" s="17" t="str">
        <f>IF($C226,BETAW20L!J226,"")</f>
        <v/>
      </c>
      <c r="L226" s="16" t="str">
        <f>IF($C226,BETAW20L!K226,"")</f>
        <v/>
      </c>
      <c r="M226" s="15" t="str">
        <f>IF($C226,BETAW20L!L226,"")</f>
        <v/>
      </c>
      <c r="N226" s="14" t="str">
        <f>IF($C226,BETAW20L!M226,"")</f>
        <v/>
      </c>
      <c r="O226" s="13" t="str">
        <f>IF($C226,BETAW20L!N226,"")</f>
        <v/>
      </c>
      <c r="P226" s="12" t="str">
        <f>IF($C226,BETAW20L!O226,"")</f>
        <v/>
      </c>
    </row>
    <row r="227" spans="2:16" x14ac:dyDescent="0.3">
      <c r="B227" s="21">
        <f>BETAW20L!B227</f>
        <v>44088</v>
      </c>
      <c r="C227" s="66">
        <f t="shared" si="18"/>
        <v>0</v>
      </c>
      <c r="D227" s="20" t="str">
        <f>IF($C227,BETAW20L!C227,"")</f>
        <v/>
      </c>
      <c r="E227" s="22" t="str">
        <f>IF($C227,BETAW20L!D227,"")</f>
        <v/>
      </c>
      <c r="F227" s="16" t="str">
        <f>IF($C227,BETAW20L!E227,"")</f>
        <v/>
      </c>
      <c r="G227" s="16" t="str">
        <f>IF($C227,BETAW20L!F227,"")</f>
        <v/>
      </c>
      <c r="H227" s="17" t="str">
        <f>IF($C227,BETAW20L!G227,"")</f>
        <v/>
      </c>
      <c r="I227" s="16" t="str">
        <f>IF($C227,BETAW20L!H227,"")</f>
        <v/>
      </c>
      <c r="J227" s="18" t="str">
        <f>IF($C227,BETAW20L!I227,"")</f>
        <v/>
      </c>
      <c r="K227" s="17" t="str">
        <f>IF($C227,BETAW20L!J227,"")</f>
        <v/>
      </c>
      <c r="L227" s="16" t="str">
        <f>IF($C227,BETAW20L!K227,"")</f>
        <v/>
      </c>
      <c r="M227" s="15" t="str">
        <f>IF($C227,BETAW20L!L227,"")</f>
        <v/>
      </c>
      <c r="N227" s="14" t="str">
        <f>IF($C227,BETAW20L!M227,"")</f>
        <v/>
      </c>
      <c r="O227" s="13" t="str">
        <f>IF($C227,BETAW20L!N227,"")</f>
        <v/>
      </c>
      <c r="P227" s="12" t="str">
        <f>IF($C227,BETAW20L!O227,"")</f>
        <v/>
      </c>
    </row>
    <row r="228" spans="2:16" x14ac:dyDescent="0.3">
      <c r="B228" s="21">
        <f>BETAW20L!B228</f>
        <v>44085</v>
      </c>
      <c r="C228" s="66">
        <f t="shared" si="18"/>
        <v>0</v>
      </c>
      <c r="D228" s="20" t="str">
        <f>IF($C228,BETAW20L!C228,"")</f>
        <v/>
      </c>
      <c r="E228" s="22" t="str">
        <f>IF($C228,BETAW20L!D228,"")</f>
        <v/>
      </c>
      <c r="F228" s="16" t="str">
        <f>IF($C228,BETAW20L!E228,"")</f>
        <v/>
      </c>
      <c r="G228" s="16" t="str">
        <f>IF($C228,BETAW20L!F228,"")</f>
        <v/>
      </c>
      <c r="H228" s="17" t="str">
        <f>IF($C228,BETAW20L!G228,"")</f>
        <v/>
      </c>
      <c r="I228" s="16" t="str">
        <f>IF($C228,BETAW20L!H228,"")</f>
        <v/>
      </c>
      <c r="J228" s="18" t="str">
        <f>IF($C228,BETAW20L!I228,"")</f>
        <v/>
      </c>
      <c r="K228" s="17" t="str">
        <f>IF($C228,BETAW20L!J228,"")</f>
        <v/>
      </c>
      <c r="L228" s="16" t="str">
        <f>IF($C228,BETAW20L!K228,"")</f>
        <v/>
      </c>
      <c r="M228" s="15" t="str">
        <f>IF($C228,BETAW20L!L228,"")</f>
        <v/>
      </c>
      <c r="N228" s="14" t="str">
        <f>IF($C228,BETAW20L!M228,"")</f>
        <v/>
      </c>
      <c r="O228" s="13" t="str">
        <f>IF($C228,BETAW20L!N228,"")</f>
        <v/>
      </c>
      <c r="P228" s="12" t="str">
        <f>IF($C228,BETAW20L!O228,"")</f>
        <v/>
      </c>
    </row>
    <row r="229" spans="2:16" x14ac:dyDescent="0.3">
      <c r="B229" s="21">
        <f>BETAW20L!B229</f>
        <v>44084</v>
      </c>
      <c r="C229" s="66">
        <f t="shared" si="18"/>
        <v>0</v>
      </c>
      <c r="D229" s="20" t="str">
        <f>IF($C229,BETAW20L!C229,"")</f>
        <v/>
      </c>
      <c r="E229" s="22" t="str">
        <f>IF($C229,BETAW20L!D229,"")</f>
        <v/>
      </c>
      <c r="F229" s="16" t="str">
        <f>IF($C229,BETAW20L!E229,"")</f>
        <v/>
      </c>
      <c r="G229" s="16" t="str">
        <f>IF($C229,BETAW20L!F229,"")</f>
        <v/>
      </c>
      <c r="H229" s="17" t="str">
        <f>IF($C229,BETAW20L!G229,"")</f>
        <v/>
      </c>
      <c r="I229" s="16" t="str">
        <f>IF($C229,BETAW20L!H229,"")</f>
        <v/>
      </c>
      <c r="J229" s="18" t="str">
        <f>IF($C229,BETAW20L!I229,"")</f>
        <v/>
      </c>
      <c r="K229" s="17" t="str">
        <f>IF($C229,BETAW20L!J229,"")</f>
        <v/>
      </c>
      <c r="L229" s="16" t="str">
        <f>IF($C229,BETAW20L!K229,"")</f>
        <v/>
      </c>
      <c r="M229" s="15" t="str">
        <f>IF($C229,BETAW20L!L229,"")</f>
        <v/>
      </c>
      <c r="N229" s="14" t="str">
        <f>IF($C229,BETAW20L!M229,"")</f>
        <v/>
      </c>
      <c r="O229" s="13" t="str">
        <f>IF($C229,BETAW20L!N229,"")</f>
        <v/>
      </c>
      <c r="P229" s="12" t="str">
        <f>IF($C229,BETAW20L!O229,"")</f>
        <v/>
      </c>
    </row>
    <row r="230" spans="2:16" x14ac:dyDescent="0.3">
      <c r="B230" s="21">
        <f>BETAW20L!B230</f>
        <v>44083</v>
      </c>
      <c r="C230" s="66">
        <f t="shared" si="18"/>
        <v>0</v>
      </c>
      <c r="D230" s="20" t="str">
        <f>IF($C230,BETAW20L!C230,"")</f>
        <v/>
      </c>
      <c r="E230" s="22" t="str">
        <f>IF($C230,BETAW20L!D230,"")</f>
        <v/>
      </c>
      <c r="F230" s="16" t="str">
        <f>IF($C230,BETAW20L!E230,"")</f>
        <v/>
      </c>
      <c r="G230" s="16" t="str">
        <f>IF($C230,BETAW20L!F230,"")</f>
        <v/>
      </c>
      <c r="H230" s="17" t="str">
        <f>IF($C230,BETAW20L!G230,"")</f>
        <v/>
      </c>
      <c r="I230" s="16" t="str">
        <f>IF($C230,BETAW20L!H230,"")</f>
        <v/>
      </c>
      <c r="J230" s="18" t="str">
        <f>IF($C230,BETAW20L!I230,"")</f>
        <v/>
      </c>
      <c r="K230" s="17" t="str">
        <f>IF($C230,BETAW20L!J230,"")</f>
        <v/>
      </c>
      <c r="L230" s="16" t="str">
        <f>IF($C230,BETAW20L!K230,"")</f>
        <v/>
      </c>
      <c r="M230" s="15" t="str">
        <f>IF($C230,BETAW20L!L230,"")</f>
        <v/>
      </c>
      <c r="N230" s="14" t="str">
        <f>IF($C230,BETAW20L!M230,"")</f>
        <v/>
      </c>
      <c r="O230" s="13" t="str">
        <f>IF($C230,BETAW20L!N230,"")</f>
        <v/>
      </c>
      <c r="P230" s="12" t="str">
        <f>IF($C230,BETAW20L!O230,"")</f>
        <v/>
      </c>
    </row>
    <row r="231" spans="2:16" x14ac:dyDescent="0.3">
      <c r="B231" s="21">
        <f>BETAW20L!B231</f>
        <v>44082</v>
      </c>
      <c r="C231" s="66">
        <f t="shared" si="18"/>
        <v>0</v>
      </c>
      <c r="D231" s="20" t="str">
        <f>IF($C231,BETAW20L!C231,"")</f>
        <v/>
      </c>
      <c r="E231" s="22" t="str">
        <f>IF($C231,BETAW20L!D231,"")</f>
        <v/>
      </c>
      <c r="F231" s="16" t="str">
        <f>IF($C231,BETAW20L!E231,"")</f>
        <v/>
      </c>
      <c r="G231" s="16" t="str">
        <f>IF($C231,BETAW20L!F231,"")</f>
        <v/>
      </c>
      <c r="H231" s="17" t="str">
        <f>IF($C231,BETAW20L!G231,"")</f>
        <v/>
      </c>
      <c r="I231" s="16" t="str">
        <f>IF($C231,BETAW20L!H231,"")</f>
        <v/>
      </c>
      <c r="J231" s="18" t="str">
        <f>IF($C231,BETAW20L!I231,"")</f>
        <v/>
      </c>
      <c r="K231" s="17" t="str">
        <f>IF($C231,BETAW20L!J231,"")</f>
        <v/>
      </c>
      <c r="L231" s="16" t="str">
        <f>IF($C231,BETAW20L!K231,"")</f>
        <v/>
      </c>
      <c r="M231" s="15" t="str">
        <f>IF($C231,BETAW20L!L231,"")</f>
        <v/>
      </c>
      <c r="N231" s="14" t="str">
        <f>IF($C231,BETAW20L!M231,"")</f>
        <v/>
      </c>
      <c r="O231" s="13" t="str">
        <f>IF($C231,BETAW20L!N231,"")</f>
        <v/>
      </c>
      <c r="P231" s="12" t="str">
        <f>IF($C231,BETAW20L!O231,"")</f>
        <v/>
      </c>
    </row>
    <row r="232" spans="2:16" x14ac:dyDescent="0.3">
      <c r="B232" s="21">
        <f>BETAW20L!B232</f>
        <v>44081</v>
      </c>
      <c r="C232" s="66">
        <f t="shared" si="18"/>
        <v>0</v>
      </c>
      <c r="D232" s="20" t="str">
        <f>IF($C232,BETAW20L!C232,"")</f>
        <v/>
      </c>
      <c r="E232" s="22" t="str">
        <f>IF($C232,BETAW20L!D232,"")</f>
        <v/>
      </c>
      <c r="F232" s="16" t="str">
        <f>IF($C232,BETAW20L!E232,"")</f>
        <v/>
      </c>
      <c r="G232" s="16" t="str">
        <f>IF($C232,BETAW20L!F232,"")</f>
        <v/>
      </c>
      <c r="H232" s="17" t="str">
        <f>IF($C232,BETAW20L!G232,"")</f>
        <v/>
      </c>
      <c r="I232" s="16" t="str">
        <f>IF($C232,BETAW20L!H232,"")</f>
        <v/>
      </c>
      <c r="J232" s="18" t="str">
        <f>IF($C232,BETAW20L!I232,"")</f>
        <v/>
      </c>
      <c r="K232" s="17" t="str">
        <f>IF($C232,BETAW20L!J232,"")</f>
        <v/>
      </c>
      <c r="L232" s="16" t="str">
        <f>IF($C232,BETAW20L!K232,"")</f>
        <v/>
      </c>
      <c r="M232" s="15" t="str">
        <f>IF($C232,BETAW20L!L232,"")</f>
        <v/>
      </c>
      <c r="N232" s="14" t="str">
        <f>IF($C232,BETAW20L!M232,"")</f>
        <v/>
      </c>
      <c r="O232" s="13" t="str">
        <f>IF($C232,BETAW20L!N232,"")</f>
        <v/>
      </c>
      <c r="P232" s="12" t="str">
        <f>IF($C232,BETAW20L!O232,"")</f>
        <v/>
      </c>
    </row>
    <row r="233" spans="2:16" x14ac:dyDescent="0.3">
      <c r="B233" s="21">
        <f>BETAW20L!B233</f>
        <v>44078</v>
      </c>
      <c r="C233" s="66">
        <f t="shared" si="18"/>
        <v>0</v>
      </c>
      <c r="D233" s="20" t="str">
        <f>IF($C233,BETAW20L!C233,"")</f>
        <v/>
      </c>
      <c r="E233" s="22" t="str">
        <f>IF($C233,BETAW20L!D233,"")</f>
        <v/>
      </c>
      <c r="F233" s="16" t="str">
        <f>IF($C233,BETAW20L!E233,"")</f>
        <v/>
      </c>
      <c r="G233" s="16" t="str">
        <f>IF($C233,BETAW20L!F233,"")</f>
        <v/>
      </c>
      <c r="H233" s="17" t="str">
        <f>IF($C233,BETAW20L!G233,"")</f>
        <v/>
      </c>
      <c r="I233" s="16" t="str">
        <f>IF($C233,BETAW20L!H233,"")</f>
        <v/>
      </c>
      <c r="J233" s="18" t="str">
        <f>IF($C233,BETAW20L!I233,"")</f>
        <v/>
      </c>
      <c r="K233" s="17" t="str">
        <f>IF($C233,BETAW20L!J233,"")</f>
        <v/>
      </c>
      <c r="L233" s="16" t="str">
        <f>IF($C233,BETAW20L!K233,"")</f>
        <v/>
      </c>
      <c r="M233" s="15" t="str">
        <f>IF($C233,BETAW20L!L233,"")</f>
        <v/>
      </c>
      <c r="N233" s="14" t="str">
        <f>IF($C233,BETAW20L!M233,"")</f>
        <v/>
      </c>
      <c r="O233" s="13" t="str">
        <f>IF($C233,BETAW20L!N233,"")</f>
        <v/>
      </c>
      <c r="P233" s="12" t="str">
        <f>IF($C233,BETAW20L!O233,"")</f>
        <v/>
      </c>
    </row>
    <row r="234" spans="2:16" x14ac:dyDescent="0.3">
      <c r="B234" s="21">
        <f>BETAW20L!B234</f>
        <v>44077</v>
      </c>
      <c r="C234" s="66">
        <f t="shared" si="18"/>
        <v>0</v>
      </c>
      <c r="D234" s="20" t="str">
        <f>IF($C234,BETAW20L!C234,"")</f>
        <v/>
      </c>
      <c r="E234" s="22" t="str">
        <f>IF($C234,BETAW20L!D234,"")</f>
        <v/>
      </c>
      <c r="F234" s="16" t="str">
        <f>IF($C234,BETAW20L!E234,"")</f>
        <v/>
      </c>
      <c r="G234" s="16" t="str">
        <f>IF($C234,BETAW20L!F234,"")</f>
        <v/>
      </c>
      <c r="H234" s="17" t="str">
        <f>IF($C234,BETAW20L!G234,"")</f>
        <v/>
      </c>
      <c r="I234" s="16" t="str">
        <f>IF($C234,BETAW20L!H234,"")</f>
        <v/>
      </c>
      <c r="J234" s="18" t="str">
        <f>IF($C234,BETAW20L!I234,"")</f>
        <v/>
      </c>
      <c r="K234" s="17" t="str">
        <f>IF($C234,BETAW20L!J234,"")</f>
        <v/>
      </c>
      <c r="L234" s="16" t="str">
        <f>IF($C234,BETAW20L!K234,"")</f>
        <v/>
      </c>
      <c r="M234" s="15" t="str">
        <f>IF($C234,BETAW20L!L234,"")</f>
        <v/>
      </c>
      <c r="N234" s="14" t="str">
        <f>IF($C234,BETAW20L!M234,"")</f>
        <v/>
      </c>
      <c r="O234" s="13" t="str">
        <f>IF($C234,BETAW20L!N234,"")</f>
        <v/>
      </c>
      <c r="P234" s="12" t="str">
        <f>IF($C234,BETAW20L!O234,"")</f>
        <v/>
      </c>
    </row>
    <row r="235" spans="2:16" x14ac:dyDescent="0.3">
      <c r="B235" s="21">
        <f>BETAW20L!B235</f>
        <v>44076</v>
      </c>
      <c r="C235" s="66">
        <f t="shared" si="18"/>
        <v>0</v>
      </c>
      <c r="D235" s="20" t="str">
        <f>IF($C235,BETAW20L!C235,"")</f>
        <v/>
      </c>
      <c r="E235" s="22" t="str">
        <f>IF($C235,BETAW20L!D235,"")</f>
        <v/>
      </c>
      <c r="F235" s="16" t="str">
        <f>IF($C235,BETAW20L!E235,"")</f>
        <v/>
      </c>
      <c r="G235" s="16" t="str">
        <f>IF($C235,BETAW20L!F235,"")</f>
        <v/>
      </c>
      <c r="H235" s="17" t="str">
        <f>IF($C235,BETAW20L!G235,"")</f>
        <v/>
      </c>
      <c r="I235" s="16" t="str">
        <f>IF($C235,BETAW20L!H235,"")</f>
        <v/>
      </c>
      <c r="J235" s="18" t="str">
        <f>IF($C235,BETAW20L!I235,"")</f>
        <v/>
      </c>
      <c r="K235" s="17" t="str">
        <f>IF($C235,BETAW20L!J235,"")</f>
        <v/>
      </c>
      <c r="L235" s="16" t="str">
        <f>IF($C235,BETAW20L!K235,"")</f>
        <v/>
      </c>
      <c r="M235" s="15" t="str">
        <f>IF($C235,BETAW20L!L235,"")</f>
        <v/>
      </c>
      <c r="N235" s="14" t="str">
        <f>IF($C235,BETAW20L!M235,"")</f>
        <v/>
      </c>
      <c r="O235" s="13" t="str">
        <f>IF($C235,BETAW20L!N235,"")</f>
        <v/>
      </c>
      <c r="P235" s="12" t="str">
        <f>IF($C235,BETAW20L!O235,"")</f>
        <v/>
      </c>
    </row>
    <row r="236" spans="2:16" x14ac:dyDescent="0.3">
      <c r="B236" s="21">
        <f>BETAW20L!B236</f>
        <v>44075</v>
      </c>
      <c r="C236" s="66">
        <f t="shared" si="18"/>
        <v>0</v>
      </c>
      <c r="D236" s="20" t="str">
        <f>IF($C236,BETAW20L!C236,"")</f>
        <v/>
      </c>
      <c r="E236" s="22" t="str">
        <f>IF($C236,BETAW20L!D236,"")</f>
        <v/>
      </c>
      <c r="F236" s="16" t="str">
        <f>IF($C236,BETAW20L!E236,"")</f>
        <v/>
      </c>
      <c r="G236" s="16" t="str">
        <f>IF($C236,BETAW20L!F236,"")</f>
        <v/>
      </c>
      <c r="H236" s="17" t="str">
        <f>IF($C236,BETAW20L!G236,"")</f>
        <v/>
      </c>
      <c r="I236" s="16" t="str">
        <f>IF($C236,BETAW20L!H236,"")</f>
        <v/>
      </c>
      <c r="J236" s="18" t="str">
        <f>IF($C236,BETAW20L!I236,"")</f>
        <v/>
      </c>
      <c r="K236" s="17" t="str">
        <f>IF($C236,BETAW20L!J236,"")</f>
        <v/>
      </c>
      <c r="L236" s="16" t="str">
        <f>IF($C236,BETAW20L!K236,"")</f>
        <v/>
      </c>
      <c r="M236" s="15" t="str">
        <f>IF($C236,BETAW20L!L236,"")</f>
        <v/>
      </c>
      <c r="N236" s="14" t="str">
        <f>IF($C236,BETAW20L!M236,"")</f>
        <v/>
      </c>
      <c r="O236" s="13" t="str">
        <f>IF($C236,BETAW20L!N236,"")</f>
        <v/>
      </c>
      <c r="P236" s="12" t="str">
        <f>IF($C236,BETAW20L!O236,"")</f>
        <v/>
      </c>
    </row>
    <row r="237" spans="2:16" x14ac:dyDescent="0.3">
      <c r="B237" s="21">
        <f>BETAW20L!B237</f>
        <v>44074</v>
      </c>
      <c r="C237" s="66">
        <f t="shared" si="18"/>
        <v>0</v>
      </c>
      <c r="D237" s="20" t="str">
        <f>IF($C237,BETAW20L!C237,"")</f>
        <v/>
      </c>
      <c r="E237" s="22" t="str">
        <f>IF($C237,BETAW20L!D237,"")</f>
        <v/>
      </c>
      <c r="F237" s="16" t="str">
        <f>IF($C237,BETAW20L!E237,"")</f>
        <v/>
      </c>
      <c r="G237" s="16" t="str">
        <f>IF($C237,BETAW20L!F237,"")</f>
        <v/>
      </c>
      <c r="H237" s="17" t="str">
        <f>IF($C237,BETAW20L!G237,"")</f>
        <v/>
      </c>
      <c r="I237" s="16" t="str">
        <f>IF($C237,BETAW20L!H237,"")</f>
        <v/>
      </c>
      <c r="J237" s="18" t="str">
        <f>IF($C237,BETAW20L!I237,"")</f>
        <v/>
      </c>
      <c r="K237" s="17" t="str">
        <f>IF($C237,BETAW20L!J237,"")</f>
        <v/>
      </c>
      <c r="L237" s="16" t="str">
        <f>IF($C237,BETAW20L!K237,"")</f>
        <v/>
      </c>
      <c r="M237" s="15" t="str">
        <f>IF($C237,BETAW20L!L237,"")</f>
        <v/>
      </c>
      <c r="N237" s="14" t="str">
        <f>IF($C237,BETAW20L!M237,"")</f>
        <v/>
      </c>
      <c r="O237" s="13" t="str">
        <f>IF($C237,BETAW20L!N237,"")</f>
        <v/>
      </c>
      <c r="P237" s="12" t="str">
        <f>IF($C237,BETAW20L!O237,"")</f>
        <v/>
      </c>
    </row>
    <row r="238" spans="2:16" x14ac:dyDescent="0.3">
      <c r="B238" s="21">
        <f>BETAW20L!B238</f>
        <v>44071</v>
      </c>
      <c r="C238" s="66">
        <f t="shared" si="18"/>
        <v>0</v>
      </c>
      <c r="D238" s="20" t="str">
        <f>IF($C238,BETAW20L!C238,"")</f>
        <v/>
      </c>
      <c r="E238" s="22" t="str">
        <f>IF($C238,BETAW20L!D238,"")</f>
        <v/>
      </c>
      <c r="F238" s="16" t="str">
        <f>IF($C238,BETAW20L!E238,"")</f>
        <v/>
      </c>
      <c r="G238" s="16" t="str">
        <f>IF($C238,BETAW20L!F238,"")</f>
        <v/>
      </c>
      <c r="H238" s="17" t="str">
        <f>IF($C238,BETAW20L!G238,"")</f>
        <v/>
      </c>
      <c r="I238" s="16" t="str">
        <f>IF($C238,BETAW20L!H238,"")</f>
        <v/>
      </c>
      <c r="J238" s="18" t="str">
        <f>IF($C238,BETAW20L!I238,"")</f>
        <v/>
      </c>
      <c r="K238" s="17" t="str">
        <f>IF($C238,BETAW20L!J238,"")</f>
        <v/>
      </c>
      <c r="L238" s="16" t="str">
        <f>IF($C238,BETAW20L!K238,"")</f>
        <v/>
      </c>
      <c r="M238" s="15" t="str">
        <f>IF($C238,BETAW20L!L238,"")</f>
        <v/>
      </c>
      <c r="N238" s="14" t="str">
        <f>IF($C238,BETAW20L!M238,"")</f>
        <v/>
      </c>
      <c r="O238" s="13" t="str">
        <f>IF($C238,BETAW20L!N238,"")</f>
        <v/>
      </c>
      <c r="P238" s="12" t="str">
        <f>IF($C238,BETAW20L!O238,"")</f>
        <v/>
      </c>
    </row>
    <row r="239" spans="2:16" x14ac:dyDescent="0.3">
      <c r="B239" s="21">
        <f>BETAW20L!B239</f>
        <v>44070</v>
      </c>
      <c r="C239" s="66">
        <f t="shared" si="18"/>
        <v>0</v>
      </c>
      <c r="D239" s="20" t="str">
        <f>IF($C239,BETAW20L!C239,"")</f>
        <v/>
      </c>
      <c r="E239" s="22" t="str">
        <f>IF($C239,BETAW20L!D239,"")</f>
        <v/>
      </c>
      <c r="F239" s="16" t="str">
        <f>IF($C239,BETAW20L!E239,"")</f>
        <v/>
      </c>
      <c r="G239" s="16" t="str">
        <f>IF($C239,BETAW20L!F239,"")</f>
        <v/>
      </c>
      <c r="H239" s="17" t="str">
        <f>IF($C239,BETAW20L!G239,"")</f>
        <v/>
      </c>
      <c r="I239" s="16" t="str">
        <f>IF($C239,BETAW20L!H239,"")</f>
        <v/>
      </c>
      <c r="J239" s="18" t="str">
        <f>IF($C239,BETAW20L!I239,"")</f>
        <v/>
      </c>
      <c r="K239" s="17" t="str">
        <f>IF($C239,BETAW20L!J239,"")</f>
        <v/>
      </c>
      <c r="L239" s="16" t="str">
        <f>IF($C239,BETAW20L!K239,"")</f>
        <v/>
      </c>
      <c r="M239" s="15" t="str">
        <f>IF($C239,BETAW20L!L239,"")</f>
        <v/>
      </c>
      <c r="N239" s="14" t="str">
        <f>IF($C239,BETAW20L!M239,"")</f>
        <v/>
      </c>
      <c r="O239" s="13" t="str">
        <f>IF($C239,BETAW20L!N239,"")</f>
        <v/>
      </c>
      <c r="P239" s="12" t="str">
        <f>IF($C239,BETAW20L!O239,"")</f>
        <v/>
      </c>
    </row>
    <row r="240" spans="2:16" x14ac:dyDescent="0.3">
      <c r="B240" s="21">
        <f>BETAW20L!B240</f>
        <v>44069</v>
      </c>
      <c r="C240" s="66">
        <f t="shared" si="18"/>
        <v>0</v>
      </c>
      <c r="D240" s="20" t="str">
        <f>IF($C240,BETAW20L!C240,"")</f>
        <v/>
      </c>
      <c r="E240" s="22" t="str">
        <f>IF($C240,BETAW20L!D240,"")</f>
        <v/>
      </c>
      <c r="F240" s="16" t="str">
        <f>IF($C240,BETAW20L!E240,"")</f>
        <v/>
      </c>
      <c r="G240" s="16" t="str">
        <f>IF($C240,BETAW20L!F240,"")</f>
        <v/>
      </c>
      <c r="H240" s="17" t="str">
        <f>IF($C240,BETAW20L!G240,"")</f>
        <v/>
      </c>
      <c r="I240" s="16" t="str">
        <f>IF($C240,BETAW20L!H240,"")</f>
        <v/>
      </c>
      <c r="J240" s="18" t="str">
        <f>IF($C240,BETAW20L!I240,"")</f>
        <v/>
      </c>
      <c r="K240" s="17" t="str">
        <f>IF($C240,BETAW20L!J240,"")</f>
        <v/>
      </c>
      <c r="L240" s="16" t="str">
        <f>IF($C240,BETAW20L!K240,"")</f>
        <v/>
      </c>
      <c r="M240" s="15" t="str">
        <f>IF($C240,BETAW20L!L240,"")</f>
        <v/>
      </c>
      <c r="N240" s="14" t="str">
        <f>IF($C240,BETAW20L!M240,"")</f>
        <v/>
      </c>
      <c r="O240" s="13" t="str">
        <f>IF($C240,BETAW20L!N240,"")</f>
        <v/>
      </c>
      <c r="P240" s="12" t="str">
        <f>IF($C240,BETAW20L!O240,"")</f>
        <v/>
      </c>
    </row>
    <row r="241" spans="2:16" x14ac:dyDescent="0.3">
      <c r="B241" s="21">
        <f>BETAW20L!B241</f>
        <v>44068</v>
      </c>
      <c r="C241" s="66">
        <f t="shared" si="18"/>
        <v>0</v>
      </c>
      <c r="D241" s="20" t="str">
        <f>IF($C241,BETAW20L!C241,"")</f>
        <v/>
      </c>
      <c r="E241" s="22" t="str">
        <f>IF($C241,BETAW20L!D241,"")</f>
        <v/>
      </c>
      <c r="F241" s="16" t="str">
        <f>IF($C241,BETAW20L!E241,"")</f>
        <v/>
      </c>
      <c r="G241" s="16" t="str">
        <f>IF($C241,BETAW20L!F241,"")</f>
        <v/>
      </c>
      <c r="H241" s="17" t="str">
        <f>IF($C241,BETAW20L!G241,"")</f>
        <v/>
      </c>
      <c r="I241" s="16" t="str">
        <f>IF($C241,BETAW20L!H241,"")</f>
        <v/>
      </c>
      <c r="J241" s="18" t="str">
        <f>IF($C241,BETAW20L!I241,"")</f>
        <v/>
      </c>
      <c r="K241" s="17" t="str">
        <f>IF($C241,BETAW20L!J241,"")</f>
        <v/>
      </c>
      <c r="L241" s="16" t="str">
        <f>IF($C241,BETAW20L!K241,"")</f>
        <v/>
      </c>
      <c r="M241" s="15" t="str">
        <f>IF($C241,BETAW20L!L241,"")</f>
        <v/>
      </c>
      <c r="N241" s="14" t="str">
        <f>IF($C241,BETAW20L!M241,"")</f>
        <v/>
      </c>
      <c r="O241" s="13" t="str">
        <f>IF($C241,BETAW20L!N241,"")</f>
        <v/>
      </c>
      <c r="P241" s="12" t="str">
        <f>IF($C241,BETAW20L!O241,"")</f>
        <v/>
      </c>
    </row>
    <row r="242" spans="2:16" x14ac:dyDescent="0.3">
      <c r="B242" s="21">
        <f>BETAW20L!B242</f>
        <v>44067</v>
      </c>
      <c r="C242" s="66">
        <f t="shared" si="18"/>
        <v>0</v>
      </c>
      <c r="D242" s="20" t="str">
        <f>IF($C242,BETAW20L!C242,"")</f>
        <v/>
      </c>
      <c r="E242" s="22" t="str">
        <f>IF($C242,BETAW20L!D242,"")</f>
        <v/>
      </c>
      <c r="F242" s="16" t="str">
        <f>IF($C242,BETAW20L!E242,"")</f>
        <v/>
      </c>
      <c r="G242" s="16" t="str">
        <f>IF($C242,BETAW20L!F242,"")</f>
        <v/>
      </c>
      <c r="H242" s="17" t="str">
        <f>IF($C242,BETAW20L!G242,"")</f>
        <v/>
      </c>
      <c r="I242" s="16" t="str">
        <f>IF($C242,BETAW20L!H242,"")</f>
        <v/>
      </c>
      <c r="J242" s="18" t="str">
        <f>IF($C242,BETAW20L!I242,"")</f>
        <v/>
      </c>
      <c r="K242" s="17" t="str">
        <f>IF($C242,BETAW20L!J242,"")</f>
        <v/>
      </c>
      <c r="L242" s="16" t="str">
        <f>IF($C242,BETAW20L!K242,"")</f>
        <v/>
      </c>
      <c r="M242" s="15" t="str">
        <f>IF($C242,BETAW20L!L242,"")</f>
        <v/>
      </c>
      <c r="N242" s="14" t="str">
        <f>IF($C242,BETAW20L!M242,"")</f>
        <v/>
      </c>
      <c r="O242" s="13" t="str">
        <f>IF($C242,BETAW20L!N242,"")</f>
        <v/>
      </c>
      <c r="P242" s="12" t="str">
        <f>IF($C242,BETAW20L!O242,"")</f>
        <v/>
      </c>
    </row>
    <row r="243" spans="2:16" x14ac:dyDescent="0.3">
      <c r="B243" s="21">
        <f>BETAW20L!B243</f>
        <v>44064</v>
      </c>
      <c r="C243" s="66">
        <f t="shared" ref="C243:C247" si="19">IF(AND($B243&gt;=$D$3,OR($B243&lt;=$D$4,$B244&lt;$D$4)),1,0)</f>
        <v>0</v>
      </c>
      <c r="D243" s="20" t="str">
        <f>IF($C243,BETAW20L!C243,"")</f>
        <v/>
      </c>
      <c r="E243" s="22" t="str">
        <f>IF($C243,BETAW20L!D243,"")</f>
        <v/>
      </c>
      <c r="F243" s="16" t="str">
        <f>IF($C243,BETAW20L!E243,"")</f>
        <v/>
      </c>
      <c r="G243" s="16" t="str">
        <f>IF($C243,BETAW20L!F243,"")</f>
        <v/>
      </c>
      <c r="H243" s="17" t="str">
        <f>IF($C243,BETAW20L!G243,"")</f>
        <v/>
      </c>
      <c r="I243" s="16" t="str">
        <f>IF($C243,BETAW20L!H243,"")</f>
        <v/>
      </c>
      <c r="J243" s="18" t="str">
        <f>IF($C243,BETAW20L!I243,"")</f>
        <v/>
      </c>
      <c r="K243" s="17" t="str">
        <f>IF($C243,BETAW20L!J243,"")</f>
        <v/>
      </c>
      <c r="L243" s="16" t="str">
        <f>IF($C243,BETAW20L!K243,"")</f>
        <v/>
      </c>
      <c r="M243" s="15" t="str">
        <f>IF($C243,BETAW20L!L243,"")</f>
        <v/>
      </c>
      <c r="N243" s="14" t="str">
        <f>IF($C243,BETAW20L!M243,"")</f>
        <v/>
      </c>
      <c r="O243" s="13" t="str">
        <f>IF($C243,BETAW20L!N243,"")</f>
        <v/>
      </c>
      <c r="P243" s="12" t="str">
        <f>IF($C243,BETAW20L!O243,"")</f>
        <v/>
      </c>
    </row>
    <row r="244" spans="2:16" x14ac:dyDescent="0.3">
      <c r="B244" s="21">
        <f>BETAW20L!B244</f>
        <v>44063</v>
      </c>
      <c r="C244" s="66">
        <f t="shared" si="19"/>
        <v>0</v>
      </c>
      <c r="D244" s="20" t="str">
        <f>IF($C244,BETAW20L!C244,"")</f>
        <v/>
      </c>
      <c r="E244" s="22" t="str">
        <f>IF($C244,BETAW20L!D244,"")</f>
        <v/>
      </c>
      <c r="F244" s="16" t="str">
        <f>IF($C244,BETAW20L!E244,"")</f>
        <v/>
      </c>
      <c r="G244" s="16" t="str">
        <f>IF($C244,BETAW20L!F244,"")</f>
        <v/>
      </c>
      <c r="H244" s="17" t="str">
        <f>IF($C244,BETAW20L!G244,"")</f>
        <v/>
      </c>
      <c r="I244" s="16" t="str">
        <f>IF($C244,BETAW20L!H244,"")</f>
        <v/>
      </c>
      <c r="J244" s="18" t="str">
        <f>IF($C244,BETAW20L!I244,"")</f>
        <v/>
      </c>
      <c r="K244" s="17" t="str">
        <f>IF($C244,BETAW20L!J244,"")</f>
        <v/>
      </c>
      <c r="L244" s="16" t="str">
        <f>IF($C244,BETAW20L!K244,"")</f>
        <v/>
      </c>
      <c r="M244" s="15" t="str">
        <f>IF($C244,BETAW20L!L244,"")</f>
        <v/>
      </c>
      <c r="N244" s="14" t="str">
        <f>IF($C244,BETAW20L!M244,"")</f>
        <v/>
      </c>
      <c r="O244" s="13" t="str">
        <f>IF($C244,BETAW20L!N244,"")</f>
        <v/>
      </c>
      <c r="P244" s="12" t="str">
        <f>IF($C244,BETAW20L!O244,"")</f>
        <v/>
      </c>
    </row>
    <row r="245" spans="2:16" x14ac:dyDescent="0.3">
      <c r="B245" s="21">
        <f>BETAW20L!B245</f>
        <v>44062</v>
      </c>
      <c r="C245" s="66">
        <f t="shared" si="19"/>
        <v>0</v>
      </c>
      <c r="D245" s="20" t="str">
        <f>IF($C245,BETAW20L!C245,"")</f>
        <v/>
      </c>
      <c r="E245" s="22" t="str">
        <f>IF($C245,BETAW20L!D245,"")</f>
        <v/>
      </c>
      <c r="F245" s="16" t="str">
        <f>IF($C245,BETAW20L!E245,"")</f>
        <v/>
      </c>
      <c r="G245" s="16" t="str">
        <f>IF($C245,BETAW20L!F245,"")</f>
        <v/>
      </c>
      <c r="H245" s="17" t="str">
        <f>IF($C245,BETAW20L!G245,"")</f>
        <v/>
      </c>
      <c r="I245" s="16" t="str">
        <f>IF($C245,BETAW20L!H245,"")</f>
        <v/>
      </c>
      <c r="J245" s="18" t="str">
        <f>IF($C245,BETAW20L!I245,"")</f>
        <v/>
      </c>
      <c r="K245" s="17" t="str">
        <f>IF($C245,BETAW20L!J245,"")</f>
        <v/>
      </c>
      <c r="L245" s="16" t="str">
        <f>IF($C245,BETAW20L!K245,"")</f>
        <v/>
      </c>
      <c r="M245" s="15" t="str">
        <f>IF($C245,BETAW20L!L245,"")</f>
        <v/>
      </c>
      <c r="N245" s="14" t="str">
        <f>IF($C245,BETAW20L!M245,"")</f>
        <v/>
      </c>
      <c r="O245" s="13" t="str">
        <f>IF($C245,BETAW20L!N245,"")</f>
        <v/>
      </c>
      <c r="P245" s="12" t="str">
        <f>IF($C245,BETAW20L!O245,"")</f>
        <v/>
      </c>
    </row>
    <row r="246" spans="2:16" x14ac:dyDescent="0.3">
      <c r="B246" s="21">
        <f>BETAW20L!B246</f>
        <v>44061</v>
      </c>
      <c r="C246" s="66">
        <f t="shared" si="19"/>
        <v>0</v>
      </c>
      <c r="D246" s="20" t="str">
        <f>IF($C246,BETAW20L!C246,"")</f>
        <v/>
      </c>
      <c r="E246" s="22" t="str">
        <f>IF($C246,BETAW20L!D246,"")</f>
        <v/>
      </c>
      <c r="F246" s="16" t="str">
        <f>IF($C246,BETAW20L!E246,"")</f>
        <v/>
      </c>
      <c r="G246" s="16" t="str">
        <f>IF($C246,BETAW20L!F246,"")</f>
        <v/>
      </c>
      <c r="H246" s="17" t="str">
        <f>IF($C246,BETAW20L!G246,"")</f>
        <v/>
      </c>
      <c r="I246" s="16" t="str">
        <f>IF($C246,BETAW20L!H246,"")</f>
        <v/>
      </c>
      <c r="J246" s="18" t="str">
        <f>IF($C246,BETAW20L!I246,"")</f>
        <v/>
      </c>
      <c r="K246" s="17" t="str">
        <f>IF($C246,BETAW20L!J246,"")</f>
        <v/>
      </c>
      <c r="L246" s="16" t="str">
        <f>IF($C246,BETAW20L!K246,"")</f>
        <v/>
      </c>
      <c r="M246" s="15" t="str">
        <f>IF($C246,BETAW20L!L246,"")</f>
        <v/>
      </c>
      <c r="N246" s="14" t="str">
        <f>IF($C246,BETAW20L!M246,"")</f>
        <v/>
      </c>
      <c r="O246" s="13" t="str">
        <f>IF($C246,BETAW20L!N246,"")</f>
        <v/>
      </c>
      <c r="P246" s="12" t="str">
        <f>IF($C246,BETAW20L!O246,"")</f>
        <v/>
      </c>
    </row>
    <row r="247" spans="2:16" x14ac:dyDescent="0.3">
      <c r="B247" s="21">
        <f>BETAW20L!B247</f>
        <v>44060</v>
      </c>
      <c r="C247" s="66">
        <f t="shared" si="19"/>
        <v>0</v>
      </c>
      <c r="D247" s="20" t="str">
        <f>IF($C247,BETAW20L!C247,"")</f>
        <v/>
      </c>
      <c r="E247" s="22" t="str">
        <f>IF($C247,BETAW20L!D247,"")</f>
        <v/>
      </c>
      <c r="F247" s="16" t="str">
        <f>IF($C247,BETAW20L!E247,"")</f>
        <v/>
      </c>
      <c r="G247" s="16" t="str">
        <f>IF($C247,BETAW20L!F247,"")</f>
        <v/>
      </c>
      <c r="H247" s="17" t="str">
        <f>IF($C247,BETAW20L!G247,"")</f>
        <v/>
      </c>
      <c r="I247" s="16" t="str">
        <f>IF($C247,BETAW20L!H247,"")</f>
        <v/>
      </c>
      <c r="J247" s="18" t="str">
        <f>IF($C247,BETAW20L!I247,"")</f>
        <v/>
      </c>
      <c r="K247" s="17" t="str">
        <f>IF($C247,BETAW20L!J247,"")</f>
        <v/>
      </c>
      <c r="L247" s="16" t="str">
        <f>IF($C247,BETAW20L!K247,"")</f>
        <v/>
      </c>
      <c r="M247" s="15" t="str">
        <f>IF($C247,BETAW20L!L247,"")</f>
        <v/>
      </c>
      <c r="N247" s="14" t="str">
        <f>IF($C247,BETAW20L!M247,"")</f>
        <v/>
      </c>
      <c r="O247" s="13" t="str">
        <f>IF($C247,BETAW20L!N247,"")</f>
        <v/>
      </c>
      <c r="P247" s="12" t="str">
        <f>IF($C247,BETAW20L!O247,"")</f>
        <v/>
      </c>
    </row>
    <row r="248" spans="2:16" x14ac:dyDescent="0.3">
      <c r="B248" s="21">
        <f>BETAW20L!B248</f>
        <v>44057</v>
      </c>
      <c r="C248" s="66">
        <f t="shared" ref="C248:C252" si="20">IF(AND($B248&gt;=$D$3,OR($B248&lt;=$D$4,$B249&lt;$D$4)),1,0)</f>
        <v>0</v>
      </c>
      <c r="D248" s="20" t="str">
        <f>IF($C248,BETAW20L!C248,"")</f>
        <v/>
      </c>
      <c r="E248" s="22" t="str">
        <f>IF($C248,BETAW20L!D248,"")</f>
        <v/>
      </c>
      <c r="F248" s="16" t="str">
        <f>IF($C248,BETAW20L!E248,"")</f>
        <v/>
      </c>
      <c r="G248" s="16" t="str">
        <f>IF($C248,BETAW20L!F248,"")</f>
        <v/>
      </c>
      <c r="H248" s="17" t="str">
        <f>IF($C248,BETAW20L!G248,"")</f>
        <v/>
      </c>
      <c r="I248" s="16" t="str">
        <f>IF($C248,BETAW20L!H248,"")</f>
        <v/>
      </c>
      <c r="J248" s="18" t="str">
        <f>IF($C248,BETAW20L!I248,"")</f>
        <v/>
      </c>
      <c r="K248" s="17" t="str">
        <f>IF($C248,BETAW20L!J248,"")</f>
        <v/>
      </c>
      <c r="L248" s="16" t="str">
        <f>IF($C248,BETAW20L!K248,"")</f>
        <v/>
      </c>
      <c r="M248" s="15" t="str">
        <f>IF($C248,BETAW20L!L248,"")</f>
        <v/>
      </c>
      <c r="N248" s="14" t="str">
        <f>IF($C248,BETAW20L!M248,"")</f>
        <v/>
      </c>
      <c r="O248" s="13" t="str">
        <f>IF($C248,BETAW20L!N248,"")</f>
        <v/>
      </c>
      <c r="P248" s="12" t="str">
        <f>IF($C248,BETAW20L!O248,"")</f>
        <v/>
      </c>
    </row>
    <row r="249" spans="2:16" x14ac:dyDescent="0.3">
      <c r="B249" s="21">
        <f>BETAW20L!B249</f>
        <v>44056</v>
      </c>
      <c r="C249" s="66">
        <f t="shared" si="20"/>
        <v>0</v>
      </c>
      <c r="D249" s="20" t="str">
        <f>IF($C249,BETAW20L!C249,"")</f>
        <v/>
      </c>
      <c r="E249" s="22" t="str">
        <f>IF($C249,BETAW20L!D249,"")</f>
        <v/>
      </c>
      <c r="F249" s="16" t="str">
        <f>IF($C249,BETAW20L!E249,"")</f>
        <v/>
      </c>
      <c r="G249" s="16" t="str">
        <f>IF($C249,BETAW20L!F249,"")</f>
        <v/>
      </c>
      <c r="H249" s="17" t="str">
        <f>IF($C249,BETAW20L!G249,"")</f>
        <v/>
      </c>
      <c r="I249" s="16" t="str">
        <f>IF($C249,BETAW20L!H249,"")</f>
        <v/>
      </c>
      <c r="J249" s="18" t="str">
        <f>IF($C249,BETAW20L!I249,"")</f>
        <v/>
      </c>
      <c r="K249" s="17" t="str">
        <f>IF($C249,BETAW20L!J249,"")</f>
        <v/>
      </c>
      <c r="L249" s="16" t="str">
        <f>IF($C249,BETAW20L!K249,"")</f>
        <v/>
      </c>
      <c r="M249" s="15" t="str">
        <f>IF($C249,BETAW20L!L249,"")</f>
        <v/>
      </c>
      <c r="N249" s="14" t="str">
        <f>IF($C249,BETAW20L!M249,"")</f>
        <v/>
      </c>
      <c r="O249" s="13" t="str">
        <f>IF($C249,BETAW20L!N249,"")</f>
        <v/>
      </c>
      <c r="P249" s="12" t="str">
        <f>IF($C249,BETAW20L!O249,"")</f>
        <v/>
      </c>
    </row>
    <row r="250" spans="2:16" x14ac:dyDescent="0.3">
      <c r="B250" s="21">
        <f>BETAW20L!B250</f>
        <v>44055</v>
      </c>
      <c r="C250" s="66">
        <f t="shared" si="20"/>
        <v>0</v>
      </c>
      <c r="D250" s="20" t="str">
        <f>IF($C250,BETAW20L!C250,"")</f>
        <v/>
      </c>
      <c r="E250" s="22" t="str">
        <f>IF($C250,BETAW20L!D250,"")</f>
        <v/>
      </c>
      <c r="F250" s="16" t="str">
        <f>IF($C250,BETAW20L!E250,"")</f>
        <v/>
      </c>
      <c r="G250" s="16" t="str">
        <f>IF($C250,BETAW20L!F250,"")</f>
        <v/>
      </c>
      <c r="H250" s="17" t="str">
        <f>IF($C250,BETAW20L!G250,"")</f>
        <v/>
      </c>
      <c r="I250" s="16" t="str">
        <f>IF($C250,BETAW20L!H250,"")</f>
        <v/>
      </c>
      <c r="J250" s="18" t="str">
        <f>IF($C250,BETAW20L!I250,"")</f>
        <v/>
      </c>
      <c r="K250" s="17" t="str">
        <f>IF($C250,BETAW20L!J250,"")</f>
        <v/>
      </c>
      <c r="L250" s="16" t="str">
        <f>IF($C250,BETAW20L!K250,"")</f>
        <v/>
      </c>
      <c r="M250" s="15" t="str">
        <f>IF($C250,BETAW20L!L250,"")</f>
        <v/>
      </c>
      <c r="N250" s="14" t="str">
        <f>IF($C250,BETAW20L!M250,"")</f>
        <v/>
      </c>
      <c r="O250" s="13" t="str">
        <f>IF($C250,BETAW20L!N250,"")</f>
        <v/>
      </c>
      <c r="P250" s="12" t="str">
        <f>IF($C250,BETAW20L!O250,"")</f>
        <v/>
      </c>
    </row>
    <row r="251" spans="2:16" x14ac:dyDescent="0.3">
      <c r="B251" s="21">
        <f>BETAW20L!B251</f>
        <v>44054</v>
      </c>
      <c r="C251" s="66">
        <f t="shared" si="20"/>
        <v>0</v>
      </c>
      <c r="D251" s="20" t="str">
        <f>IF($C251,BETAW20L!C251,"")</f>
        <v/>
      </c>
      <c r="E251" s="22" t="str">
        <f>IF($C251,BETAW20L!D251,"")</f>
        <v/>
      </c>
      <c r="F251" s="16" t="str">
        <f>IF($C251,BETAW20L!E251,"")</f>
        <v/>
      </c>
      <c r="G251" s="16" t="str">
        <f>IF($C251,BETAW20L!F251,"")</f>
        <v/>
      </c>
      <c r="H251" s="17" t="str">
        <f>IF($C251,BETAW20L!G251,"")</f>
        <v/>
      </c>
      <c r="I251" s="16" t="str">
        <f>IF($C251,BETAW20L!H251,"")</f>
        <v/>
      </c>
      <c r="J251" s="18" t="str">
        <f>IF($C251,BETAW20L!I251,"")</f>
        <v/>
      </c>
      <c r="K251" s="17" t="str">
        <f>IF($C251,BETAW20L!J251,"")</f>
        <v/>
      </c>
      <c r="L251" s="16" t="str">
        <f>IF($C251,BETAW20L!K251,"")</f>
        <v/>
      </c>
      <c r="M251" s="15" t="str">
        <f>IF($C251,BETAW20L!L251,"")</f>
        <v/>
      </c>
      <c r="N251" s="14" t="str">
        <f>IF($C251,BETAW20L!M251,"")</f>
        <v/>
      </c>
      <c r="O251" s="13" t="str">
        <f>IF($C251,BETAW20L!N251,"")</f>
        <v/>
      </c>
      <c r="P251" s="12" t="str">
        <f>IF($C251,BETAW20L!O251,"")</f>
        <v/>
      </c>
    </row>
    <row r="252" spans="2:16" x14ac:dyDescent="0.3">
      <c r="B252" s="21">
        <f>BETAW20L!B252</f>
        <v>44053</v>
      </c>
      <c r="C252" s="66">
        <f t="shared" si="20"/>
        <v>0</v>
      </c>
      <c r="D252" s="20" t="str">
        <f>IF($C252,BETAW20L!C252,"")</f>
        <v/>
      </c>
      <c r="E252" s="22" t="str">
        <f>IF($C252,BETAW20L!D252,"")</f>
        <v/>
      </c>
      <c r="F252" s="16" t="str">
        <f>IF($C252,BETAW20L!E252,"")</f>
        <v/>
      </c>
      <c r="G252" s="16" t="str">
        <f>IF($C252,BETAW20L!F252,"")</f>
        <v/>
      </c>
      <c r="H252" s="17" t="str">
        <f>IF($C252,BETAW20L!G252,"")</f>
        <v/>
      </c>
      <c r="I252" s="16" t="str">
        <f>IF($C252,BETAW20L!H252,"")</f>
        <v/>
      </c>
      <c r="J252" s="18" t="str">
        <f>IF($C252,BETAW20L!I252,"")</f>
        <v/>
      </c>
      <c r="K252" s="17" t="str">
        <f>IF($C252,BETAW20L!J252,"")</f>
        <v/>
      </c>
      <c r="L252" s="16" t="str">
        <f>IF($C252,BETAW20L!K252,"")</f>
        <v/>
      </c>
      <c r="M252" s="15" t="str">
        <f>IF($C252,BETAW20L!L252,"")</f>
        <v/>
      </c>
      <c r="N252" s="14" t="str">
        <f>IF($C252,BETAW20L!M252,"")</f>
        <v/>
      </c>
      <c r="O252" s="13" t="str">
        <f>IF($C252,BETAW20L!N252,"")</f>
        <v/>
      </c>
      <c r="P252" s="12" t="str">
        <f>IF($C252,BETAW20L!O252,"")</f>
        <v/>
      </c>
    </row>
    <row r="253" spans="2:16" x14ac:dyDescent="0.3">
      <c r="B253" s="21">
        <f>BETAW20L!B253</f>
        <v>44050</v>
      </c>
      <c r="C253" s="66">
        <f t="shared" ref="C253:C256" si="21">IF(AND($B253&gt;=$D$3,OR($B253&lt;=$D$4,$B254&lt;$D$4)),1,0)</f>
        <v>0</v>
      </c>
      <c r="D253" s="20" t="str">
        <f>IF($C253,BETAW20L!C253,"")</f>
        <v/>
      </c>
      <c r="E253" s="22" t="str">
        <f>IF($C253,BETAW20L!D253,"")</f>
        <v/>
      </c>
      <c r="F253" s="16" t="str">
        <f>IF($C253,BETAW20L!E253,"")</f>
        <v/>
      </c>
      <c r="G253" s="16" t="str">
        <f>IF($C253,BETAW20L!F253,"")</f>
        <v/>
      </c>
      <c r="H253" s="17" t="str">
        <f>IF($C253,BETAW20L!G253,"")</f>
        <v/>
      </c>
      <c r="I253" s="16" t="str">
        <f>IF($C253,BETAW20L!H253,"")</f>
        <v/>
      </c>
      <c r="J253" s="18" t="str">
        <f>IF($C253,BETAW20L!I253,"")</f>
        <v/>
      </c>
      <c r="K253" s="17" t="str">
        <f>IF($C253,BETAW20L!J253,"")</f>
        <v/>
      </c>
      <c r="L253" s="16" t="str">
        <f>IF($C253,BETAW20L!K253,"")</f>
        <v/>
      </c>
      <c r="M253" s="15" t="str">
        <f>IF($C253,BETAW20L!L253,"")</f>
        <v/>
      </c>
      <c r="N253" s="14" t="str">
        <f>IF($C253,BETAW20L!M253,"")</f>
        <v/>
      </c>
      <c r="O253" s="13" t="str">
        <f>IF($C253,BETAW20L!N253,"")</f>
        <v/>
      </c>
      <c r="P253" s="12" t="str">
        <f>IF($C253,BETAW20L!O253,"")</f>
        <v/>
      </c>
    </row>
    <row r="254" spans="2:16" x14ac:dyDescent="0.3">
      <c r="B254" s="21">
        <f>BETAW20L!B254</f>
        <v>44049</v>
      </c>
      <c r="C254" s="66">
        <f t="shared" si="21"/>
        <v>0</v>
      </c>
      <c r="D254" s="20" t="str">
        <f>IF($C254,BETAW20L!C254,"")</f>
        <v/>
      </c>
      <c r="E254" s="22" t="str">
        <f>IF($C254,BETAW20L!D254,"")</f>
        <v/>
      </c>
      <c r="F254" s="16" t="str">
        <f>IF($C254,BETAW20L!E254,"")</f>
        <v/>
      </c>
      <c r="G254" s="16" t="str">
        <f>IF($C254,BETAW20L!F254,"")</f>
        <v/>
      </c>
      <c r="H254" s="17" t="str">
        <f>IF($C254,BETAW20L!G254,"")</f>
        <v/>
      </c>
      <c r="I254" s="16" t="str">
        <f>IF($C254,BETAW20L!H254,"")</f>
        <v/>
      </c>
      <c r="J254" s="18" t="str">
        <f>IF($C254,BETAW20L!I254,"")</f>
        <v/>
      </c>
      <c r="K254" s="17" t="str">
        <f>IF($C254,BETAW20L!J254,"")</f>
        <v/>
      </c>
      <c r="L254" s="16" t="str">
        <f>IF($C254,BETAW20L!K254,"")</f>
        <v/>
      </c>
      <c r="M254" s="15" t="str">
        <f>IF($C254,BETAW20L!L254,"")</f>
        <v/>
      </c>
      <c r="N254" s="14" t="str">
        <f>IF($C254,BETAW20L!M254,"")</f>
        <v/>
      </c>
      <c r="O254" s="13" t="str">
        <f>IF($C254,BETAW20L!N254,"")</f>
        <v/>
      </c>
      <c r="P254" s="12" t="str">
        <f>IF($C254,BETAW20L!O254,"")</f>
        <v/>
      </c>
    </row>
    <row r="255" spans="2:16" x14ac:dyDescent="0.3">
      <c r="B255" s="21">
        <f>BETAW20L!B255</f>
        <v>44048</v>
      </c>
      <c r="C255" s="66">
        <f t="shared" si="21"/>
        <v>0</v>
      </c>
      <c r="D255" s="20" t="str">
        <f>IF($C255,BETAW20L!C255,"")</f>
        <v/>
      </c>
      <c r="E255" s="22" t="str">
        <f>IF($C255,BETAW20L!D255,"")</f>
        <v/>
      </c>
      <c r="F255" s="16" t="str">
        <f>IF($C255,BETAW20L!E255,"")</f>
        <v/>
      </c>
      <c r="G255" s="16" t="str">
        <f>IF($C255,BETAW20L!F255,"")</f>
        <v/>
      </c>
      <c r="H255" s="17" t="str">
        <f>IF($C255,BETAW20L!G255,"")</f>
        <v/>
      </c>
      <c r="I255" s="16" t="str">
        <f>IF($C255,BETAW20L!H255,"")</f>
        <v/>
      </c>
      <c r="J255" s="18" t="str">
        <f>IF($C255,BETAW20L!I255,"")</f>
        <v/>
      </c>
      <c r="K255" s="17" t="str">
        <f>IF($C255,BETAW20L!J255,"")</f>
        <v/>
      </c>
      <c r="L255" s="16" t="str">
        <f>IF($C255,BETAW20L!K255,"")</f>
        <v/>
      </c>
      <c r="M255" s="15" t="str">
        <f>IF($C255,BETAW20L!L255,"")</f>
        <v/>
      </c>
      <c r="N255" s="14" t="str">
        <f>IF($C255,BETAW20L!M255,"")</f>
        <v/>
      </c>
      <c r="O255" s="13" t="str">
        <f>IF($C255,BETAW20L!N255,"")</f>
        <v/>
      </c>
      <c r="P255" s="12" t="str">
        <f>IF($C255,BETAW20L!O255,"")</f>
        <v/>
      </c>
    </row>
    <row r="256" spans="2:16" x14ac:dyDescent="0.3">
      <c r="B256" s="21">
        <f>BETAW20L!B256</f>
        <v>44047</v>
      </c>
      <c r="C256" s="66">
        <f t="shared" si="21"/>
        <v>0</v>
      </c>
      <c r="D256" s="20" t="str">
        <f>IF($C256,BETAW20L!C256,"")</f>
        <v/>
      </c>
      <c r="E256" s="22" t="str">
        <f>IF($C256,BETAW20L!D256,"")</f>
        <v/>
      </c>
      <c r="F256" s="16" t="str">
        <f>IF($C256,BETAW20L!E256,"")</f>
        <v/>
      </c>
      <c r="G256" s="16" t="str">
        <f>IF($C256,BETAW20L!F256,"")</f>
        <v/>
      </c>
      <c r="H256" s="17" t="str">
        <f>IF($C256,BETAW20L!G256,"")</f>
        <v/>
      </c>
      <c r="I256" s="16" t="str">
        <f>IF($C256,BETAW20L!H256,"")</f>
        <v/>
      </c>
      <c r="J256" s="18" t="str">
        <f>IF($C256,BETAW20L!I256,"")</f>
        <v/>
      </c>
      <c r="K256" s="17" t="str">
        <f>IF($C256,BETAW20L!J256,"")</f>
        <v/>
      </c>
      <c r="L256" s="16" t="str">
        <f>IF($C256,BETAW20L!K256,"")</f>
        <v/>
      </c>
      <c r="M256" s="15" t="str">
        <f>IF($C256,BETAW20L!L256,"")</f>
        <v/>
      </c>
      <c r="N256" s="14" t="str">
        <f>IF($C256,BETAW20L!M256,"")</f>
        <v/>
      </c>
      <c r="O256" s="13" t="str">
        <f>IF($C256,BETAW20L!N256,"")</f>
        <v/>
      </c>
      <c r="P256" s="12" t="str">
        <f>IF($C256,BETAW20L!O256,"")</f>
        <v/>
      </c>
    </row>
    <row r="257" spans="2:16" x14ac:dyDescent="0.3">
      <c r="B257" s="21">
        <f>BETAW20L!B257</f>
        <v>44046</v>
      </c>
      <c r="C257" s="66">
        <f t="shared" ref="C257:C262" si="22">IF(AND($B257&gt;=$D$3,OR($B257&lt;=$D$4,$B258&lt;$D$4)),1,0)</f>
        <v>0</v>
      </c>
      <c r="D257" s="20" t="str">
        <f>IF($C257,BETAW20L!C257,"")</f>
        <v/>
      </c>
      <c r="E257" s="22" t="str">
        <f>IF($C257,BETAW20L!D257,"")</f>
        <v/>
      </c>
      <c r="F257" s="16" t="str">
        <f>IF($C257,BETAW20L!E257,"")</f>
        <v/>
      </c>
      <c r="G257" s="16" t="str">
        <f>IF($C257,BETAW20L!F257,"")</f>
        <v/>
      </c>
      <c r="H257" s="17" t="str">
        <f>IF($C257,BETAW20L!G257,"")</f>
        <v/>
      </c>
      <c r="I257" s="16" t="str">
        <f>IF($C257,BETAW20L!H257,"")</f>
        <v/>
      </c>
      <c r="J257" s="18" t="str">
        <f>IF($C257,BETAW20L!I257,"")</f>
        <v/>
      </c>
      <c r="K257" s="17" t="str">
        <f>IF($C257,BETAW20L!J257,"")</f>
        <v/>
      </c>
      <c r="L257" s="16" t="str">
        <f>IF($C257,BETAW20L!K257,"")</f>
        <v/>
      </c>
      <c r="M257" s="15" t="str">
        <f>IF($C257,BETAW20L!L257,"")</f>
        <v/>
      </c>
      <c r="N257" s="14" t="str">
        <f>IF($C257,BETAW20L!M257,"")</f>
        <v/>
      </c>
      <c r="O257" s="13" t="str">
        <f>IF($C257,BETAW20L!N257,"")</f>
        <v/>
      </c>
      <c r="P257" s="12" t="str">
        <f>IF($C257,BETAW20L!O257,"")</f>
        <v/>
      </c>
    </row>
    <row r="258" spans="2:16" x14ac:dyDescent="0.3">
      <c r="B258" s="21">
        <f>BETAW20L!B258</f>
        <v>44043</v>
      </c>
      <c r="C258" s="66">
        <f t="shared" si="22"/>
        <v>0</v>
      </c>
      <c r="D258" s="20" t="str">
        <f>IF($C258,BETAW20L!C258,"")</f>
        <v/>
      </c>
      <c r="E258" s="22" t="str">
        <f>IF($C258,BETAW20L!D258,"")</f>
        <v/>
      </c>
      <c r="F258" s="16" t="str">
        <f>IF($C258,BETAW20L!E258,"")</f>
        <v/>
      </c>
      <c r="G258" s="16" t="str">
        <f>IF($C258,BETAW20L!F258,"")</f>
        <v/>
      </c>
      <c r="H258" s="17" t="str">
        <f>IF($C258,BETAW20L!G258,"")</f>
        <v/>
      </c>
      <c r="I258" s="16" t="str">
        <f>IF($C258,BETAW20L!H258,"")</f>
        <v/>
      </c>
      <c r="J258" s="18" t="str">
        <f>IF($C258,BETAW20L!I258,"")</f>
        <v/>
      </c>
      <c r="K258" s="17" t="str">
        <f>IF($C258,BETAW20L!J258,"")</f>
        <v/>
      </c>
      <c r="L258" s="16" t="str">
        <f>IF($C258,BETAW20L!K258,"")</f>
        <v/>
      </c>
      <c r="M258" s="15" t="str">
        <f>IF($C258,BETAW20L!L258,"")</f>
        <v/>
      </c>
      <c r="N258" s="14" t="str">
        <f>IF($C258,BETAW20L!M258,"")</f>
        <v/>
      </c>
      <c r="O258" s="13" t="str">
        <f>IF($C258,BETAW20L!N258,"")</f>
        <v/>
      </c>
      <c r="P258" s="12" t="str">
        <f>IF($C258,BETAW20L!O258,"")</f>
        <v/>
      </c>
    </row>
    <row r="259" spans="2:16" x14ac:dyDescent="0.3">
      <c r="B259" s="21">
        <f>BETAW20L!B259</f>
        <v>44042</v>
      </c>
      <c r="C259" s="66">
        <f t="shared" si="22"/>
        <v>0</v>
      </c>
      <c r="D259" s="20" t="str">
        <f>IF($C259,BETAW20L!C259,"")</f>
        <v/>
      </c>
      <c r="E259" s="22" t="str">
        <f>IF($C259,BETAW20L!D259,"")</f>
        <v/>
      </c>
      <c r="F259" s="16" t="str">
        <f>IF($C259,BETAW20L!E259,"")</f>
        <v/>
      </c>
      <c r="G259" s="16" t="str">
        <f>IF($C259,BETAW20L!F259,"")</f>
        <v/>
      </c>
      <c r="H259" s="17" t="str">
        <f>IF($C259,BETAW20L!G259,"")</f>
        <v/>
      </c>
      <c r="I259" s="16" t="str">
        <f>IF($C259,BETAW20L!H259,"")</f>
        <v/>
      </c>
      <c r="J259" s="18" t="str">
        <f>IF($C259,BETAW20L!I259,"")</f>
        <v/>
      </c>
      <c r="K259" s="17" t="str">
        <f>IF($C259,BETAW20L!J259,"")</f>
        <v/>
      </c>
      <c r="L259" s="16" t="str">
        <f>IF($C259,BETAW20L!K259,"")</f>
        <v/>
      </c>
      <c r="M259" s="15" t="str">
        <f>IF($C259,BETAW20L!L259,"")</f>
        <v/>
      </c>
      <c r="N259" s="14" t="str">
        <f>IF($C259,BETAW20L!M259,"")</f>
        <v/>
      </c>
      <c r="O259" s="13" t="str">
        <f>IF($C259,BETAW20L!N259,"")</f>
        <v/>
      </c>
      <c r="P259" s="12" t="str">
        <f>IF($C259,BETAW20L!O259,"")</f>
        <v/>
      </c>
    </row>
    <row r="260" spans="2:16" x14ac:dyDescent="0.3">
      <c r="B260" s="21">
        <f>BETAW20L!B260</f>
        <v>44041</v>
      </c>
      <c r="C260" s="66">
        <f t="shared" si="22"/>
        <v>0</v>
      </c>
      <c r="D260" s="20" t="str">
        <f>IF($C260,BETAW20L!C260,"")</f>
        <v/>
      </c>
      <c r="E260" s="22" t="str">
        <f>IF($C260,BETAW20L!D260,"")</f>
        <v/>
      </c>
      <c r="F260" s="16" t="str">
        <f>IF($C260,BETAW20L!E260,"")</f>
        <v/>
      </c>
      <c r="G260" s="16" t="str">
        <f>IF($C260,BETAW20L!F260,"")</f>
        <v/>
      </c>
      <c r="H260" s="17" t="str">
        <f>IF($C260,BETAW20L!G260,"")</f>
        <v/>
      </c>
      <c r="I260" s="16" t="str">
        <f>IF($C260,BETAW20L!H260,"")</f>
        <v/>
      </c>
      <c r="J260" s="18" t="str">
        <f>IF($C260,BETAW20L!I260,"")</f>
        <v/>
      </c>
      <c r="K260" s="17" t="str">
        <f>IF($C260,BETAW20L!J260,"")</f>
        <v/>
      </c>
      <c r="L260" s="16" t="str">
        <f>IF($C260,BETAW20L!K260,"")</f>
        <v/>
      </c>
      <c r="M260" s="15" t="str">
        <f>IF($C260,BETAW20L!L260,"")</f>
        <v/>
      </c>
      <c r="N260" s="14" t="str">
        <f>IF($C260,BETAW20L!M260,"")</f>
        <v/>
      </c>
      <c r="O260" s="13" t="str">
        <f>IF($C260,BETAW20L!N260,"")</f>
        <v/>
      </c>
      <c r="P260" s="12" t="str">
        <f>IF($C260,BETAW20L!O260,"")</f>
        <v/>
      </c>
    </row>
    <row r="261" spans="2:16" x14ac:dyDescent="0.3">
      <c r="B261" s="21">
        <f>BETAW20L!B261</f>
        <v>44040</v>
      </c>
      <c r="C261" s="66">
        <f t="shared" si="22"/>
        <v>0</v>
      </c>
      <c r="D261" s="20" t="str">
        <f>IF($C261,BETAW20L!C261,"")</f>
        <v/>
      </c>
      <c r="E261" s="22" t="str">
        <f>IF($C261,BETAW20L!D261,"")</f>
        <v/>
      </c>
      <c r="F261" s="16" t="str">
        <f>IF($C261,BETAW20L!E261,"")</f>
        <v/>
      </c>
      <c r="G261" s="16" t="str">
        <f>IF($C261,BETAW20L!F261,"")</f>
        <v/>
      </c>
      <c r="H261" s="17" t="str">
        <f>IF($C261,BETAW20L!G261,"")</f>
        <v/>
      </c>
      <c r="I261" s="16" t="str">
        <f>IF($C261,BETAW20L!H261,"")</f>
        <v/>
      </c>
      <c r="J261" s="18" t="str">
        <f>IF($C261,BETAW20L!I261,"")</f>
        <v/>
      </c>
      <c r="K261" s="17" t="str">
        <f>IF($C261,BETAW20L!J261,"")</f>
        <v/>
      </c>
      <c r="L261" s="16" t="str">
        <f>IF($C261,BETAW20L!K261,"")</f>
        <v/>
      </c>
      <c r="M261" s="15" t="str">
        <f>IF($C261,BETAW20L!L261,"")</f>
        <v/>
      </c>
      <c r="N261" s="14" t="str">
        <f>IF($C261,BETAW20L!M261,"")</f>
        <v/>
      </c>
      <c r="O261" s="13" t="str">
        <f>IF($C261,BETAW20L!N261,"")</f>
        <v/>
      </c>
      <c r="P261" s="12" t="str">
        <f>IF($C261,BETAW20L!O261,"")</f>
        <v/>
      </c>
    </row>
    <row r="262" spans="2:16" x14ac:dyDescent="0.3">
      <c r="B262" s="21">
        <f>BETAW20L!B262</f>
        <v>44039</v>
      </c>
      <c r="C262" s="66">
        <f t="shared" si="22"/>
        <v>0</v>
      </c>
      <c r="D262" s="20" t="str">
        <f>IF($C262,BETAW20L!C262,"")</f>
        <v/>
      </c>
      <c r="E262" s="22" t="str">
        <f>IF($C262,BETAW20L!D262,"")</f>
        <v/>
      </c>
      <c r="F262" s="16" t="str">
        <f>IF($C262,BETAW20L!E262,"")</f>
        <v/>
      </c>
      <c r="G262" s="16" t="str">
        <f>IF($C262,BETAW20L!F262,"")</f>
        <v/>
      </c>
      <c r="H262" s="17" t="str">
        <f>IF($C262,BETAW20L!G262,"")</f>
        <v/>
      </c>
      <c r="I262" s="16" t="str">
        <f>IF($C262,BETAW20L!H262,"")</f>
        <v/>
      </c>
      <c r="J262" s="18" t="str">
        <f>IF($C262,BETAW20L!I262,"")</f>
        <v/>
      </c>
      <c r="K262" s="17" t="str">
        <f>IF($C262,BETAW20L!J262,"")</f>
        <v/>
      </c>
      <c r="L262" s="16" t="str">
        <f>IF($C262,BETAW20L!K262,"")</f>
        <v/>
      </c>
      <c r="M262" s="15" t="str">
        <f>IF($C262,BETAW20L!L262,"")</f>
        <v/>
      </c>
      <c r="N262" s="14" t="str">
        <f>IF($C262,BETAW20L!M262,"")</f>
        <v/>
      </c>
      <c r="O262" s="13" t="str">
        <f>IF($C262,BETAW20L!N262,"")</f>
        <v/>
      </c>
      <c r="P262" s="12" t="str">
        <f>IF($C262,BETAW20L!O262,"")</f>
        <v/>
      </c>
    </row>
    <row r="263" spans="2:16" x14ac:dyDescent="0.3">
      <c r="B263" s="21">
        <f>BETAW20L!B263</f>
        <v>44036</v>
      </c>
      <c r="C263" s="66">
        <f t="shared" ref="C263:C267" si="23">IF(AND($B263&gt;=$D$3,OR($B263&lt;=$D$4,$B264&lt;$D$4)),1,0)</f>
        <v>0</v>
      </c>
      <c r="D263" s="20" t="str">
        <f>IF($C263,BETAW20L!C263,"")</f>
        <v/>
      </c>
      <c r="E263" s="22" t="str">
        <f>IF($C263,BETAW20L!D263,"")</f>
        <v/>
      </c>
      <c r="F263" s="16" t="str">
        <f>IF($C263,BETAW20L!E263,"")</f>
        <v/>
      </c>
      <c r="G263" s="16" t="str">
        <f>IF($C263,BETAW20L!F263,"")</f>
        <v/>
      </c>
      <c r="H263" s="17" t="str">
        <f>IF($C263,BETAW20L!G263,"")</f>
        <v/>
      </c>
      <c r="I263" s="16" t="str">
        <f>IF($C263,BETAW20L!H263,"")</f>
        <v/>
      </c>
      <c r="J263" s="18" t="str">
        <f>IF($C263,BETAW20L!I263,"")</f>
        <v/>
      </c>
      <c r="K263" s="17" t="str">
        <f>IF($C263,BETAW20L!J263,"")</f>
        <v/>
      </c>
      <c r="L263" s="16" t="str">
        <f>IF($C263,BETAW20L!K263,"")</f>
        <v/>
      </c>
      <c r="M263" s="15" t="str">
        <f>IF($C263,BETAW20L!L263,"")</f>
        <v/>
      </c>
      <c r="N263" s="14" t="str">
        <f>IF($C263,BETAW20L!M263,"")</f>
        <v/>
      </c>
      <c r="O263" s="13" t="str">
        <f>IF($C263,BETAW20L!N263,"")</f>
        <v/>
      </c>
      <c r="P263" s="12" t="str">
        <f>IF($C263,BETAW20L!O263,"")</f>
        <v/>
      </c>
    </row>
    <row r="264" spans="2:16" x14ac:dyDescent="0.3">
      <c r="B264" s="21">
        <f>BETAW20L!B264</f>
        <v>44035</v>
      </c>
      <c r="C264" s="66">
        <f t="shared" si="23"/>
        <v>0</v>
      </c>
      <c r="D264" s="20" t="str">
        <f>IF($C264,BETAW20L!C264,"")</f>
        <v/>
      </c>
      <c r="E264" s="22" t="str">
        <f>IF($C264,BETAW20L!D264,"")</f>
        <v/>
      </c>
      <c r="F264" s="16" t="str">
        <f>IF($C264,BETAW20L!E264,"")</f>
        <v/>
      </c>
      <c r="G264" s="16" t="str">
        <f>IF($C264,BETAW20L!F264,"")</f>
        <v/>
      </c>
      <c r="H264" s="17" t="str">
        <f>IF($C264,BETAW20L!G264,"")</f>
        <v/>
      </c>
      <c r="I264" s="16" t="str">
        <f>IF($C264,BETAW20L!H264,"")</f>
        <v/>
      </c>
      <c r="J264" s="18" t="str">
        <f>IF($C264,BETAW20L!I264,"")</f>
        <v/>
      </c>
      <c r="K264" s="17" t="str">
        <f>IF($C264,BETAW20L!J264,"")</f>
        <v/>
      </c>
      <c r="L264" s="16" t="str">
        <f>IF($C264,BETAW20L!K264,"")</f>
        <v/>
      </c>
      <c r="M264" s="15" t="str">
        <f>IF($C264,BETAW20L!L264,"")</f>
        <v/>
      </c>
      <c r="N264" s="14" t="str">
        <f>IF($C264,BETAW20L!M264,"")</f>
        <v/>
      </c>
      <c r="O264" s="13" t="str">
        <f>IF($C264,BETAW20L!N264,"")</f>
        <v/>
      </c>
      <c r="P264" s="12" t="str">
        <f>IF($C264,BETAW20L!O264,"")</f>
        <v/>
      </c>
    </row>
    <row r="265" spans="2:16" x14ac:dyDescent="0.3">
      <c r="B265" s="21">
        <f>BETAW20L!B265</f>
        <v>44034</v>
      </c>
      <c r="C265" s="66">
        <f t="shared" si="23"/>
        <v>0</v>
      </c>
      <c r="D265" s="20" t="str">
        <f>IF($C265,BETAW20L!C265,"")</f>
        <v/>
      </c>
      <c r="E265" s="22" t="str">
        <f>IF($C265,BETAW20L!D265,"")</f>
        <v/>
      </c>
      <c r="F265" s="16" t="str">
        <f>IF($C265,BETAW20L!E265,"")</f>
        <v/>
      </c>
      <c r="G265" s="16" t="str">
        <f>IF($C265,BETAW20L!F265,"")</f>
        <v/>
      </c>
      <c r="H265" s="17" t="str">
        <f>IF($C265,BETAW20L!G265,"")</f>
        <v/>
      </c>
      <c r="I265" s="16" t="str">
        <f>IF($C265,BETAW20L!H265,"")</f>
        <v/>
      </c>
      <c r="J265" s="18" t="str">
        <f>IF($C265,BETAW20L!I265,"")</f>
        <v/>
      </c>
      <c r="K265" s="17" t="str">
        <f>IF($C265,BETAW20L!J265,"")</f>
        <v/>
      </c>
      <c r="L265" s="16" t="str">
        <f>IF($C265,BETAW20L!K265,"")</f>
        <v/>
      </c>
      <c r="M265" s="15" t="str">
        <f>IF($C265,BETAW20L!L265,"")</f>
        <v/>
      </c>
      <c r="N265" s="14" t="str">
        <f>IF($C265,BETAW20L!M265,"")</f>
        <v/>
      </c>
      <c r="O265" s="13" t="str">
        <f>IF($C265,BETAW20L!N265,"")</f>
        <v/>
      </c>
      <c r="P265" s="12" t="str">
        <f>IF($C265,BETAW20L!O265,"")</f>
        <v/>
      </c>
    </row>
    <row r="266" spans="2:16" x14ac:dyDescent="0.3">
      <c r="B266" s="21">
        <f>BETAW20L!B266</f>
        <v>44033</v>
      </c>
      <c r="C266" s="66">
        <f t="shared" si="23"/>
        <v>0</v>
      </c>
      <c r="D266" s="20" t="str">
        <f>IF($C266,BETAW20L!C266,"")</f>
        <v/>
      </c>
      <c r="E266" s="22" t="str">
        <f>IF($C266,BETAW20L!D266,"")</f>
        <v/>
      </c>
      <c r="F266" s="16" t="str">
        <f>IF($C266,BETAW20L!E266,"")</f>
        <v/>
      </c>
      <c r="G266" s="16" t="str">
        <f>IF($C266,BETAW20L!F266,"")</f>
        <v/>
      </c>
      <c r="H266" s="17" t="str">
        <f>IF($C266,BETAW20L!G266,"")</f>
        <v/>
      </c>
      <c r="I266" s="16" t="str">
        <f>IF($C266,BETAW20L!H266,"")</f>
        <v/>
      </c>
      <c r="J266" s="18" t="str">
        <f>IF($C266,BETAW20L!I266,"")</f>
        <v/>
      </c>
      <c r="K266" s="17" t="str">
        <f>IF($C266,BETAW20L!J266,"")</f>
        <v/>
      </c>
      <c r="L266" s="16" t="str">
        <f>IF($C266,BETAW20L!K266,"")</f>
        <v/>
      </c>
      <c r="M266" s="15" t="str">
        <f>IF($C266,BETAW20L!L266,"")</f>
        <v/>
      </c>
      <c r="N266" s="14" t="str">
        <f>IF($C266,BETAW20L!M266,"")</f>
        <v/>
      </c>
      <c r="O266" s="13" t="str">
        <f>IF($C266,BETAW20L!N266,"")</f>
        <v/>
      </c>
      <c r="P266" s="12" t="str">
        <f>IF($C266,BETAW20L!O266,"")</f>
        <v/>
      </c>
    </row>
    <row r="267" spans="2:16" x14ac:dyDescent="0.3">
      <c r="B267" s="21">
        <f>BETAW20L!B267</f>
        <v>44032</v>
      </c>
      <c r="C267" s="66">
        <f t="shared" si="23"/>
        <v>0</v>
      </c>
      <c r="D267" s="20" t="str">
        <f>IF($C267,BETAW20L!C267,"")</f>
        <v/>
      </c>
      <c r="E267" s="22" t="str">
        <f>IF($C267,BETAW20L!D267,"")</f>
        <v/>
      </c>
      <c r="F267" s="16" t="str">
        <f>IF($C267,BETAW20L!E267,"")</f>
        <v/>
      </c>
      <c r="G267" s="16" t="str">
        <f>IF($C267,BETAW20L!F267,"")</f>
        <v/>
      </c>
      <c r="H267" s="17" t="str">
        <f>IF($C267,BETAW20L!G267,"")</f>
        <v/>
      </c>
      <c r="I267" s="16" t="str">
        <f>IF($C267,BETAW20L!H267,"")</f>
        <v/>
      </c>
      <c r="J267" s="18" t="str">
        <f>IF($C267,BETAW20L!I267,"")</f>
        <v/>
      </c>
      <c r="K267" s="17" t="str">
        <f>IF($C267,BETAW20L!J267,"")</f>
        <v/>
      </c>
      <c r="L267" s="16" t="str">
        <f>IF($C267,BETAW20L!K267,"")</f>
        <v/>
      </c>
      <c r="M267" s="15" t="str">
        <f>IF($C267,BETAW20L!L267,"")</f>
        <v/>
      </c>
      <c r="N267" s="14" t="str">
        <f>IF($C267,BETAW20L!M267,"")</f>
        <v/>
      </c>
      <c r="O267" s="13" t="str">
        <f>IF($C267,BETAW20L!N267,"")</f>
        <v/>
      </c>
      <c r="P267" s="12" t="str">
        <f>IF($C267,BETAW20L!O267,"")</f>
        <v/>
      </c>
    </row>
    <row r="268" spans="2:16" x14ac:dyDescent="0.3">
      <c r="B268" s="21">
        <f>BETAW20L!B268</f>
        <v>44029</v>
      </c>
      <c r="C268" s="66">
        <f t="shared" ref="C268:C272" si="24">IF(AND($B268&gt;=$D$3,OR($B268&lt;=$D$4,$B269&lt;$D$4)),1,0)</f>
        <v>0</v>
      </c>
      <c r="D268" s="20" t="str">
        <f>IF($C268,BETAW20L!C268,"")</f>
        <v/>
      </c>
      <c r="E268" s="22" t="str">
        <f>IF($C268,BETAW20L!D268,"")</f>
        <v/>
      </c>
      <c r="F268" s="16" t="str">
        <f>IF($C268,BETAW20L!E268,"")</f>
        <v/>
      </c>
      <c r="G268" s="16" t="str">
        <f>IF($C268,BETAW20L!F268,"")</f>
        <v/>
      </c>
      <c r="H268" s="17" t="str">
        <f>IF($C268,BETAW20L!G268,"")</f>
        <v/>
      </c>
      <c r="I268" s="16" t="str">
        <f>IF($C268,BETAW20L!H268,"")</f>
        <v/>
      </c>
      <c r="J268" s="18" t="str">
        <f>IF($C268,BETAW20L!I268,"")</f>
        <v/>
      </c>
      <c r="K268" s="17" t="str">
        <f>IF($C268,BETAW20L!J268,"")</f>
        <v/>
      </c>
      <c r="L268" s="16" t="str">
        <f>IF($C268,BETAW20L!K268,"")</f>
        <v/>
      </c>
      <c r="M268" s="15" t="str">
        <f>IF($C268,BETAW20L!L268,"")</f>
        <v/>
      </c>
      <c r="N268" s="14" t="str">
        <f>IF($C268,BETAW20L!M268,"")</f>
        <v/>
      </c>
      <c r="O268" s="13" t="str">
        <f>IF($C268,BETAW20L!N268,"")</f>
        <v/>
      </c>
      <c r="P268" s="12" t="str">
        <f>IF($C268,BETAW20L!O268,"")</f>
        <v/>
      </c>
    </row>
    <row r="269" spans="2:16" x14ac:dyDescent="0.3">
      <c r="B269" s="21">
        <f>BETAW20L!B269</f>
        <v>44028</v>
      </c>
      <c r="C269" s="66">
        <f t="shared" si="24"/>
        <v>0</v>
      </c>
      <c r="D269" s="20" t="str">
        <f>IF($C269,BETAW20L!C269,"")</f>
        <v/>
      </c>
      <c r="E269" s="22" t="str">
        <f>IF($C269,BETAW20L!D269,"")</f>
        <v/>
      </c>
      <c r="F269" s="16" t="str">
        <f>IF($C269,BETAW20L!E269,"")</f>
        <v/>
      </c>
      <c r="G269" s="16" t="str">
        <f>IF($C269,BETAW20L!F269,"")</f>
        <v/>
      </c>
      <c r="H269" s="17" t="str">
        <f>IF($C269,BETAW20L!G269,"")</f>
        <v/>
      </c>
      <c r="I269" s="16" t="str">
        <f>IF($C269,BETAW20L!H269,"")</f>
        <v/>
      </c>
      <c r="J269" s="18" t="str">
        <f>IF($C269,BETAW20L!I269,"")</f>
        <v/>
      </c>
      <c r="K269" s="17" t="str">
        <f>IF($C269,BETAW20L!J269,"")</f>
        <v/>
      </c>
      <c r="L269" s="16" t="str">
        <f>IF($C269,BETAW20L!K269,"")</f>
        <v/>
      </c>
      <c r="M269" s="15" t="str">
        <f>IF($C269,BETAW20L!L269,"")</f>
        <v/>
      </c>
      <c r="N269" s="14" t="str">
        <f>IF($C269,BETAW20L!M269,"")</f>
        <v/>
      </c>
      <c r="O269" s="13" t="str">
        <f>IF($C269,BETAW20L!N269,"")</f>
        <v/>
      </c>
      <c r="P269" s="12" t="str">
        <f>IF($C269,BETAW20L!O269,"")</f>
        <v/>
      </c>
    </row>
    <row r="270" spans="2:16" x14ac:dyDescent="0.3">
      <c r="B270" s="21">
        <f>BETAW20L!B270</f>
        <v>44027</v>
      </c>
      <c r="C270" s="66">
        <f t="shared" si="24"/>
        <v>0</v>
      </c>
      <c r="D270" s="20" t="str">
        <f>IF($C270,BETAW20L!C270,"")</f>
        <v/>
      </c>
      <c r="E270" s="22" t="str">
        <f>IF($C270,BETAW20L!D270,"")</f>
        <v/>
      </c>
      <c r="F270" s="16" t="str">
        <f>IF($C270,BETAW20L!E270,"")</f>
        <v/>
      </c>
      <c r="G270" s="16" t="str">
        <f>IF($C270,BETAW20L!F270,"")</f>
        <v/>
      </c>
      <c r="H270" s="17" t="str">
        <f>IF($C270,BETAW20L!G270,"")</f>
        <v/>
      </c>
      <c r="I270" s="16" t="str">
        <f>IF($C270,BETAW20L!H270,"")</f>
        <v/>
      </c>
      <c r="J270" s="18" t="str">
        <f>IF($C270,BETAW20L!I270,"")</f>
        <v/>
      </c>
      <c r="K270" s="17" t="str">
        <f>IF($C270,BETAW20L!J270,"")</f>
        <v/>
      </c>
      <c r="L270" s="16" t="str">
        <f>IF($C270,BETAW20L!K270,"")</f>
        <v/>
      </c>
      <c r="M270" s="15" t="str">
        <f>IF($C270,BETAW20L!L270,"")</f>
        <v/>
      </c>
      <c r="N270" s="14" t="str">
        <f>IF($C270,BETAW20L!M270,"")</f>
        <v/>
      </c>
      <c r="O270" s="13" t="str">
        <f>IF($C270,BETAW20L!N270,"")</f>
        <v/>
      </c>
      <c r="P270" s="12" t="str">
        <f>IF($C270,BETAW20L!O270,"")</f>
        <v/>
      </c>
    </row>
    <row r="271" spans="2:16" x14ac:dyDescent="0.3">
      <c r="B271" s="21">
        <f>BETAW20L!B271</f>
        <v>44026</v>
      </c>
      <c r="C271" s="66">
        <f t="shared" si="24"/>
        <v>0</v>
      </c>
      <c r="D271" s="20" t="str">
        <f>IF($C271,BETAW20L!C271,"")</f>
        <v/>
      </c>
      <c r="E271" s="22" t="str">
        <f>IF($C271,BETAW20L!D271,"")</f>
        <v/>
      </c>
      <c r="F271" s="16" t="str">
        <f>IF($C271,BETAW20L!E271,"")</f>
        <v/>
      </c>
      <c r="G271" s="16" t="str">
        <f>IF($C271,BETAW20L!F271,"")</f>
        <v/>
      </c>
      <c r="H271" s="17" t="str">
        <f>IF($C271,BETAW20L!G271,"")</f>
        <v/>
      </c>
      <c r="I271" s="16" t="str">
        <f>IF($C271,BETAW20L!H271,"")</f>
        <v/>
      </c>
      <c r="J271" s="18" t="str">
        <f>IF($C271,BETAW20L!I271,"")</f>
        <v/>
      </c>
      <c r="K271" s="17" t="str">
        <f>IF($C271,BETAW20L!J271,"")</f>
        <v/>
      </c>
      <c r="L271" s="16" t="str">
        <f>IF($C271,BETAW20L!K271,"")</f>
        <v/>
      </c>
      <c r="M271" s="15" t="str">
        <f>IF($C271,BETAW20L!L271,"")</f>
        <v/>
      </c>
      <c r="N271" s="14" t="str">
        <f>IF($C271,BETAW20L!M271,"")</f>
        <v/>
      </c>
      <c r="O271" s="13" t="str">
        <f>IF($C271,BETAW20L!N271,"")</f>
        <v/>
      </c>
      <c r="P271" s="12" t="str">
        <f>IF($C271,BETAW20L!O271,"")</f>
        <v/>
      </c>
    </row>
    <row r="272" spans="2:16" x14ac:dyDescent="0.3">
      <c r="B272" s="21">
        <f>BETAW20L!B272</f>
        <v>44025</v>
      </c>
      <c r="C272" s="66">
        <f t="shared" si="24"/>
        <v>0</v>
      </c>
      <c r="D272" s="20" t="str">
        <f>IF($C272,BETAW20L!C272,"")</f>
        <v/>
      </c>
      <c r="E272" s="22" t="str">
        <f>IF($C272,BETAW20L!D272,"")</f>
        <v/>
      </c>
      <c r="F272" s="16" t="str">
        <f>IF($C272,BETAW20L!E272,"")</f>
        <v/>
      </c>
      <c r="G272" s="16" t="str">
        <f>IF($C272,BETAW20L!F272,"")</f>
        <v/>
      </c>
      <c r="H272" s="17" t="str">
        <f>IF($C272,BETAW20L!G272,"")</f>
        <v/>
      </c>
      <c r="I272" s="16" t="str">
        <f>IF($C272,BETAW20L!H272,"")</f>
        <v/>
      </c>
      <c r="J272" s="18" t="str">
        <f>IF($C272,BETAW20L!I272,"")</f>
        <v/>
      </c>
      <c r="K272" s="17" t="str">
        <f>IF($C272,BETAW20L!J272,"")</f>
        <v/>
      </c>
      <c r="L272" s="16" t="str">
        <f>IF($C272,BETAW20L!K272,"")</f>
        <v/>
      </c>
      <c r="M272" s="15" t="str">
        <f>IF($C272,BETAW20L!L272,"")</f>
        <v/>
      </c>
      <c r="N272" s="14" t="str">
        <f>IF($C272,BETAW20L!M272,"")</f>
        <v/>
      </c>
      <c r="O272" s="13" t="str">
        <f>IF($C272,BETAW20L!N272,"")</f>
        <v/>
      </c>
      <c r="P272" s="12" t="str">
        <f>IF($C272,BETAW20L!O272,"")</f>
        <v/>
      </c>
    </row>
    <row r="273" spans="2:16" x14ac:dyDescent="0.3">
      <c r="B273" s="21">
        <f>BETAW20L!B273</f>
        <v>44022</v>
      </c>
      <c r="C273" s="66">
        <f t="shared" ref="C273:C277" si="25">IF(AND($B273&gt;=$D$3,OR($B273&lt;=$D$4,$B274&lt;$D$4)),1,0)</f>
        <v>0</v>
      </c>
      <c r="D273" s="20" t="str">
        <f>IF($C273,BETAW20L!C273,"")</f>
        <v/>
      </c>
      <c r="E273" s="22" t="str">
        <f>IF($C273,BETAW20L!D273,"")</f>
        <v/>
      </c>
      <c r="F273" s="16" t="str">
        <f>IF($C273,BETAW20L!E273,"")</f>
        <v/>
      </c>
      <c r="G273" s="16" t="str">
        <f>IF($C273,BETAW20L!F273,"")</f>
        <v/>
      </c>
      <c r="H273" s="17" t="str">
        <f>IF($C273,BETAW20L!G273,"")</f>
        <v/>
      </c>
      <c r="I273" s="16" t="str">
        <f>IF($C273,BETAW20L!H273,"")</f>
        <v/>
      </c>
      <c r="J273" s="18" t="str">
        <f>IF($C273,BETAW20L!I273,"")</f>
        <v/>
      </c>
      <c r="K273" s="17" t="str">
        <f>IF($C273,BETAW20L!J273,"")</f>
        <v/>
      </c>
      <c r="L273" s="16" t="str">
        <f>IF($C273,BETAW20L!K273,"")</f>
        <v/>
      </c>
      <c r="M273" s="15" t="str">
        <f>IF($C273,BETAW20L!L273,"")</f>
        <v/>
      </c>
      <c r="N273" s="14" t="str">
        <f>IF($C273,BETAW20L!M273,"")</f>
        <v/>
      </c>
      <c r="O273" s="13" t="str">
        <f>IF($C273,BETAW20L!N273,"")</f>
        <v/>
      </c>
      <c r="P273" s="12" t="str">
        <f>IF($C273,BETAW20L!O273,"")</f>
        <v/>
      </c>
    </row>
    <row r="274" spans="2:16" x14ac:dyDescent="0.3">
      <c r="B274" s="21">
        <f>BETAW20L!B274</f>
        <v>44021</v>
      </c>
      <c r="C274" s="66">
        <f t="shared" si="25"/>
        <v>0</v>
      </c>
      <c r="D274" s="20" t="str">
        <f>IF($C274,BETAW20L!C274,"")</f>
        <v/>
      </c>
      <c r="E274" s="22" t="str">
        <f>IF($C274,BETAW20L!D274,"")</f>
        <v/>
      </c>
      <c r="F274" s="16" t="str">
        <f>IF($C274,BETAW20L!E274,"")</f>
        <v/>
      </c>
      <c r="G274" s="16" t="str">
        <f>IF($C274,BETAW20L!F274,"")</f>
        <v/>
      </c>
      <c r="H274" s="17" t="str">
        <f>IF($C274,BETAW20L!G274,"")</f>
        <v/>
      </c>
      <c r="I274" s="16" t="str">
        <f>IF($C274,BETAW20L!H274,"")</f>
        <v/>
      </c>
      <c r="J274" s="18" t="str">
        <f>IF($C274,BETAW20L!I274,"")</f>
        <v/>
      </c>
      <c r="K274" s="17" t="str">
        <f>IF($C274,BETAW20L!J274,"")</f>
        <v/>
      </c>
      <c r="L274" s="16" t="str">
        <f>IF($C274,BETAW20L!K274,"")</f>
        <v/>
      </c>
      <c r="M274" s="15" t="str">
        <f>IF($C274,BETAW20L!L274,"")</f>
        <v/>
      </c>
      <c r="N274" s="14" t="str">
        <f>IF($C274,BETAW20L!M274,"")</f>
        <v/>
      </c>
      <c r="O274" s="13" t="str">
        <f>IF($C274,BETAW20L!N274,"")</f>
        <v/>
      </c>
      <c r="P274" s="12" t="str">
        <f>IF($C274,BETAW20L!O274,"")</f>
        <v/>
      </c>
    </row>
    <row r="275" spans="2:16" x14ac:dyDescent="0.3">
      <c r="B275" s="21">
        <f>BETAW20L!B275</f>
        <v>44020</v>
      </c>
      <c r="C275" s="66">
        <f t="shared" si="25"/>
        <v>0</v>
      </c>
      <c r="D275" s="20" t="str">
        <f>IF($C275,BETAW20L!C275,"")</f>
        <v/>
      </c>
      <c r="E275" s="22" t="str">
        <f>IF($C275,BETAW20L!D275,"")</f>
        <v/>
      </c>
      <c r="F275" s="16" t="str">
        <f>IF($C275,BETAW20L!E275,"")</f>
        <v/>
      </c>
      <c r="G275" s="16" t="str">
        <f>IF($C275,BETAW20L!F275,"")</f>
        <v/>
      </c>
      <c r="H275" s="17" t="str">
        <f>IF($C275,BETAW20L!G275,"")</f>
        <v/>
      </c>
      <c r="I275" s="16" t="str">
        <f>IF($C275,BETAW20L!H275,"")</f>
        <v/>
      </c>
      <c r="J275" s="18" t="str">
        <f>IF($C275,BETAW20L!I275,"")</f>
        <v/>
      </c>
      <c r="K275" s="17" t="str">
        <f>IF($C275,BETAW20L!J275,"")</f>
        <v/>
      </c>
      <c r="L275" s="16" t="str">
        <f>IF($C275,BETAW20L!K275,"")</f>
        <v/>
      </c>
      <c r="M275" s="15" t="str">
        <f>IF($C275,BETAW20L!L275,"")</f>
        <v/>
      </c>
      <c r="N275" s="14" t="str">
        <f>IF($C275,BETAW20L!M275,"")</f>
        <v/>
      </c>
      <c r="O275" s="13" t="str">
        <f>IF($C275,BETAW20L!N275,"")</f>
        <v/>
      </c>
      <c r="P275" s="12" t="str">
        <f>IF($C275,BETAW20L!O275,"")</f>
        <v/>
      </c>
    </row>
    <row r="276" spans="2:16" x14ac:dyDescent="0.3">
      <c r="B276" s="21">
        <f>BETAW20L!B276</f>
        <v>44019</v>
      </c>
      <c r="C276" s="66">
        <f t="shared" si="25"/>
        <v>0</v>
      </c>
      <c r="D276" s="20" t="str">
        <f>IF($C276,BETAW20L!C276,"")</f>
        <v/>
      </c>
      <c r="E276" s="22" t="str">
        <f>IF($C276,BETAW20L!D276,"")</f>
        <v/>
      </c>
      <c r="F276" s="16" t="str">
        <f>IF($C276,BETAW20L!E276,"")</f>
        <v/>
      </c>
      <c r="G276" s="16" t="str">
        <f>IF($C276,BETAW20L!F276,"")</f>
        <v/>
      </c>
      <c r="H276" s="17" t="str">
        <f>IF($C276,BETAW20L!G276,"")</f>
        <v/>
      </c>
      <c r="I276" s="16" t="str">
        <f>IF($C276,BETAW20L!H276,"")</f>
        <v/>
      </c>
      <c r="J276" s="18" t="str">
        <f>IF($C276,BETAW20L!I276,"")</f>
        <v/>
      </c>
      <c r="K276" s="17" t="str">
        <f>IF($C276,BETAW20L!J276,"")</f>
        <v/>
      </c>
      <c r="L276" s="16" t="str">
        <f>IF($C276,BETAW20L!K276,"")</f>
        <v/>
      </c>
      <c r="M276" s="15" t="str">
        <f>IF($C276,BETAW20L!L276,"")</f>
        <v/>
      </c>
      <c r="N276" s="14" t="str">
        <f>IF($C276,BETAW20L!M276,"")</f>
        <v/>
      </c>
      <c r="O276" s="13" t="str">
        <f>IF($C276,BETAW20L!N276,"")</f>
        <v/>
      </c>
      <c r="P276" s="12" t="str">
        <f>IF($C276,BETAW20L!O276,"")</f>
        <v/>
      </c>
    </row>
    <row r="277" spans="2:16" x14ac:dyDescent="0.3">
      <c r="B277" s="21">
        <f>BETAW20L!B277</f>
        <v>44018</v>
      </c>
      <c r="C277" s="66">
        <f t="shared" si="25"/>
        <v>0</v>
      </c>
      <c r="D277" s="20" t="str">
        <f>IF($C277,BETAW20L!C277,"")</f>
        <v/>
      </c>
      <c r="E277" s="22" t="str">
        <f>IF($C277,BETAW20L!D277,"")</f>
        <v/>
      </c>
      <c r="F277" s="16" t="str">
        <f>IF($C277,BETAW20L!E277,"")</f>
        <v/>
      </c>
      <c r="G277" s="16" t="str">
        <f>IF($C277,BETAW20L!F277,"")</f>
        <v/>
      </c>
      <c r="H277" s="17" t="str">
        <f>IF($C277,BETAW20L!G277,"")</f>
        <v/>
      </c>
      <c r="I277" s="16" t="str">
        <f>IF($C277,BETAW20L!H277,"")</f>
        <v/>
      </c>
      <c r="J277" s="18" t="str">
        <f>IF($C277,BETAW20L!I277,"")</f>
        <v/>
      </c>
      <c r="K277" s="17" t="str">
        <f>IF($C277,BETAW20L!J277,"")</f>
        <v/>
      </c>
      <c r="L277" s="16" t="str">
        <f>IF($C277,BETAW20L!K277,"")</f>
        <v/>
      </c>
      <c r="M277" s="15" t="str">
        <f>IF($C277,BETAW20L!L277,"")</f>
        <v/>
      </c>
      <c r="N277" s="14" t="str">
        <f>IF($C277,BETAW20L!M277,"")</f>
        <v/>
      </c>
      <c r="O277" s="13" t="str">
        <f>IF($C277,BETAW20L!N277,"")</f>
        <v/>
      </c>
      <c r="P277" s="12" t="str">
        <f>IF($C277,BETAW20L!O277,"")</f>
        <v/>
      </c>
    </row>
    <row r="278" spans="2:16" x14ac:dyDescent="0.3">
      <c r="B278" s="21">
        <f>BETAW20L!B278</f>
        <v>44015</v>
      </c>
      <c r="C278" s="66">
        <f t="shared" ref="C278:C282" si="26">IF(AND($B278&gt;=$D$3,OR($B278&lt;=$D$4,$B279&lt;$D$4)),1,0)</f>
        <v>0</v>
      </c>
      <c r="D278" s="20" t="str">
        <f>IF($C278,BETAW20L!C278,"")</f>
        <v/>
      </c>
      <c r="E278" s="22" t="str">
        <f>IF($C278,BETAW20L!D278,"")</f>
        <v/>
      </c>
      <c r="F278" s="16" t="str">
        <f>IF($C278,BETAW20L!E278,"")</f>
        <v/>
      </c>
      <c r="G278" s="16" t="str">
        <f>IF($C278,BETAW20L!F278,"")</f>
        <v/>
      </c>
      <c r="H278" s="17" t="str">
        <f>IF($C278,BETAW20L!G278,"")</f>
        <v/>
      </c>
      <c r="I278" s="16" t="str">
        <f>IF($C278,BETAW20L!H278,"")</f>
        <v/>
      </c>
      <c r="J278" s="18" t="str">
        <f>IF($C278,BETAW20L!I278,"")</f>
        <v/>
      </c>
      <c r="K278" s="17" t="str">
        <f>IF($C278,BETAW20L!J278,"")</f>
        <v/>
      </c>
      <c r="L278" s="16" t="str">
        <f>IF($C278,BETAW20L!K278,"")</f>
        <v/>
      </c>
      <c r="M278" s="15" t="str">
        <f>IF($C278,BETAW20L!L278,"")</f>
        <v/>
      </c>
      <c r="N278" s="14" t="str">
        <f>IF($C278,BETAW20L!M278,"")</f>
        <v/>
      </c>
      <c r="O278" s="13" t="str">
        <f>IF($C278,BETAW20L!N278,"")</f>
        <v/>
      </c>
      <c r="P278" s="12" t="str">
        <f>IF($C278,BETAW20L!O278,"")</f>
        <v/>
      </c>
    </row>
    <row r="279" spans="2:16" x14ac:dyDescent="0.3">
      <c r="B279" s="21">
        <f>BETAW20L!B279</f>
        <v>44014</v>
      </c>
      <c r="C279" s="66">
        <f t="shared" si="26"/>
        <v>0</v>
      </c>
      <c r="D279" s="20" t="str">
        <f>IF($C279,BETAW20L!C279,"")</f>
        <v/>
      </c>
      <c r="E279" s="22" t="str">
        <f>IF($C279,BETAW20L!D279,"")</f>
        <v/>
      </c>
      <c r="F279" s="16" t="str">
        <f>IF($C279,BETAW20L!E279,"")</f>
        <v/>
      </c>
      <c r="G279" s="16" t="str">
        <f>IF($C279,BETAW20L!F279,"")</f>
        <v/>
      </c>
      <c r="H279" s="17" t="str">
        <f>IF($C279,BETAW20L!G279,"")</f>
        <v/>
      </c>
      <c r="I279" s="16" t="str">
        <f>IF($C279,BETAW20L!H279,"")</f>
        <v/>
      </c>
      <c r="J279" s="18" t="str">
        <f>IF($C279,BETAW20L!I279,"")</f>
        <v/>
      </c>
      <c r="K279" s="17" t="str">
        <f>IF($C279,BETAW20L!J279,"")</f>
        <v/>
      </c>
      <c r="L279" s="16" t="str">
        <f>IF($C279,BETAW20L!K279,"")</f>
        <v/>
      </c>
      <c r="M279" s="15" t="str">
        <f>IF($C279,BETAW20L!L279,"")</f>
        <v/>
      </c>
      <c r="N279" s="14" t="str">
        <f>IF($C279,BETAW20L!M279,"")</f>
        <v/>
      </c>
      <c r="O279" s="13" t="str">
        <f>IF($C279,BETAW20L!N279,"")</f>
        <v/>
      </c>
      <c r="P279" s="12" t="str">
        <f>IF($C279,BETAW20L!O279,"")</f>
        <v/>
      </c>
    </row>
    <row r="280" spans="2:16" x14ac:dyDescent="0.3">
      <c r="B280" s="21">
        <f>BETAW20L!B280</f>
        <v>44013</v>
      </c>
      <c r="C280" s="66">
        <f t="shared" si="26"/>
        <v>0</v>
      </c>
      <c r="D280" s="20" t="str">
        <f>IF($C280,BETAW20L!C280,"")</f>
        <v/>
      </c>
      <c r="E280" s="22" t="str">
        <f>IF($C280,BETAW20L!D280,"")</f>
        <v/>
      </c>
      <c r="F280" s="16" t="str">
        <f>IF($C280,BETAW20L!E280,"")</f>
        <v/>
      </c>
      <c r="G280" s="16" t="str">
        <f>IF($C280,BETAW20L!F280,"")</f>
        <v/>
      </c>
      <c r="H280" s="17" t="str">
        <f>IF($C280,BETAW20L!G280,"")</f>
        <v/>
      </c>
      <c r="I280" s="16" t="str">
        <f>IF($C280,BETAW20L!H280,"")</f>
        <v/>
      </c>
      <c r="J280" s="18" t="str">
        <f>IF($C280,BETAW20L!I280,"")</f>
        <v/>
      </c>
      <c r="K280" s="17" t="str">
        <f>IF($C280,BETAW20L!J280,"")</f>
        <v/>
      </c>
      <c r="L280" s="16" t="str">
        <f>IF($C280,BETAW20L!K280,"")</f>
        <v/>
      </c>
      <c r="M280" s="15" t="str">
        <f>IF($C280,BETAW20L!L280,"")</f>
        <v/>
      </c>
      <c r="N280" s="14" t="str">
        <f>IF($C280,BETAW20L!M280,"")</f>
        <v/>
      </c>
      <c r="O280" s="13" t="str">
        <f>IF($C280,BETAW20L!N280,"")</f>
        <v/>
      </c>
      <c r="P280" s="12" t="str">
        <f>IF($C280,BETAW20L!O280,"")</f>
        <v/>
      </c>
    </row>
    <row r="281" spans="2:16" x14ac:dyDescent="0.3">
      <c r="B281" s="21">
        <f>BETAW20L!B281</f>
        <v>44012</v>
      </c>
      <c r="C281" s="66">
        <f t="shared" si="26"/>
        <v>0</v>
      </c>
      <c r="D281" s="20" t="str">
        <f>IF($C281,BETAW20L!C281,"")</f>
        <v/>
      </c>
      <c r="E281" s="22" t="str">
        <f>IF($C281,BETAW20L!D281,"")</f>
        <v/>
      </c>
      <c r="F281" s="16" t="str">
        <f>IF($C281,BETAW20L!E281,"")</f>
        <v/>
      </c>
      <c r="G281" s="16" t="str">
        <f>IF($C281,BETAW20L!F281,"")</f>
        <v/>
      </c>
      <c r="H281" s="17" t="str">
        <f>IF($C281,BETAW20L!G281,"")</f>
        <v/>
      </c>
      <c r="I281" s="16" t="str">
        <f>IF($C281,BETAW20L!H281,"")</f>
        <v/>
      </c>
      <c r="J281" s="18" t="str">
        <f>IF($C281,BETAW20L!I281,"")</f>
        <v/>
      </c>
      <c r="K281" s="17" t="str">
        <f>IF($C281,BETAW20L!J281,"")</f>
        <v/>
      </c>
      <c r="L281" s="16" t="str">
        <f>IF($C281,BETAW20L!K281,"")</f>
        <v/>
      </c>
      <c r="M281" s="15" t="str">
        <f>IF($C281,BETAW20L!L281,"")</f>
        <v/>
      </c>
      <c r="N281" s="14" t="str">
        <f>IF($C281,BETAW20L!M281,"")</f>
        <v/>
      </c>
      <c r="O281" s="13" t="str">
        <f>IF($C281,BETAW20L!N281,"")</f>
        <v/>
      </c>
      <c r="P281" s="12" t="str">
        <f>IF($C281,BETAW20L!O281,"")</f>
        <v/>
      </c>
    </row>
    <row r="282" spans="2:16" x14ac:dyDescent="0.3">
      <c r="B282" s="21">
        <f>BETAW20L!B282</f>
        <v>44011</v>
      </c>
      <c r="C282" s="66">
        <f t="shared" si="26"/>
        <v>0</v>
      </c>
      <c r="D282" s="20" t="str">
        <f>IF($C282,BETAW20L!C282,"")</f>
        <v/>
      </c>
      <c r="E282" s="22" t="str">
        <f>IF($C282,BETAW20L!D282,"")</f>
        <v/>
      </c>
      <c r="F282" s="16" t="str">
        <f>IF($C282,BETAW20L!E282,"")</f>
        <v/>
      </c>
      <c r="G282" s="16" t="str">
        <f>IF($C282,BETAW20L!F282,"")</f>
        <v/>
      </c>
      <c r="H282" s="17" t="str">
        <f>IF($C282,BETAW20L!G282,"")</f>
        <v/>
      </c>
      <c r="I282" s="16" t="str">
        <f>IF($C282,BETAW20L!H282,"")</f>
        <v/>
      </c>
      <c r="J282" s="18" t="str">
        <f>IF($C282,BETAW20L!I282,"")</f>
        <v/>
      </c>
      <c r="K282" s="17" t="str">
        <f>IF($C282,BETAW20L!J282,"")</f>
        <v/>
      </c>
      <c r="L282" s="16" t="str">
        <f>IF($C282,BETAW20L!K282,"")</f>
        <v/>
      </c>
      <c r="M282" s="15" t="str">
        <f>IF($C282,BETAW20L!L282,"")</f>
        <v/>
      </c>
      <c r="N282" s="14" t="str">
        <f>IF($C282,BETAW20L!M282,"")</f>
        <v/>
      </c>
      <c r="O282" s="13" t="str">
        <f>IF($C282,BETAW20L!N282,"")</f>
        <v/>
      </c>
      <c r="P282" s="12" t="str">
        <f>IF($C282,BETAW20L!O282,"")</f>
        <v/>
      </c>
    </row>
    <row r="283" spans="2:16" x14ac:dyDescent="0.3">
      <c r="B283" s="21">
        <f>BETAW20L!B283</f>
        <v>44008</v>
      </c>
      <c r="C283" s="66">
        <f t="shared" ref="C283:C287" si="27">IF(AND($B283&gt;=$D$3,OR($B283&lt;=$D$4,$B284&lt;$D$4)),1,0)</f>
        <v>0</v>
      </c>
      <c r="D283" s="20" t="str">
        <f>IF($C283,BETAW20L!C283,"")</f>
        <v/>
      </c>
      <c r="E283" s="22" t="str">
        <f>IF($C283,BETAW20L!D283,"")</f>
        <v/>
      </c>
      <c r="F283" s="16" t="str">
        <f>IF($C283,BETAW20L!E283,"")</f>
        <v/>
      </c>
      <c r="G283" s="16" t="str">
        <f>IF($C283,BETAW20L!F283,"")</f>
        <v/>
      </c>
      <c r="H283" s="17" t="str">
        <f>IF($C283,BETAW20L!G283,"")</f>
        <v/>
      </c>
      <c r="I283" s="16" t="str">
        <f>IF($C283,BETAW20L!H283,"")</f>
        <v/>
      </c>
      <c r="J283" s="18" t="str">
        <f>IF($C283,BETAW20L!I283,"")</f>
        <v/>
      </c>
      <c r="K283" s="17" t="str">
        <f>IF($C283,BETAW20L!J283,"")</f>
        <v/>
      </c>
      <c r="L283" s="16" t="str">
        <f>IF($C283,BETAW20L!K283,"")</f>
        <v/>
      </c>
      <c r="M283" s="15" t="str">
        <f>IF($C283,BETAW20L!L283,"")</f>
        <v/>
      </c>
      <c r="N283" s="14" t="str">
        <f>IF($C283,BETAW20L!M283,"")</f>
        <v/>
      </c>
      <c r="O283" s="13" t="str">
        <f>IF($C283,BETAW20L!N283,"")</f>
        <v/>
      </c>
      <c r="P283" s="12" t="str">
        <f>IF($C283,BETAW20L!O283,"")</f>
        <v/>
      </c>
    </row>
    <row r="284" spans="2:16" x14ac:dyDescent="0.3">
      <c r="B284" s="21">
        <f>BETAW20L!B284</f>
        <v>44007</v>
      </c>
      <c r="C284" s="66">
        <f t="shared" si="27"/>
        <v>0</v>
      </c>
      <c r="D284" s="20" t="str">
        <f>IF($C284,BETAW20L!C284,"")</f>
        <v/>
      </c>
      <c r="E284" s="22" t="str">
        <f>IF($C284,BETAW20L!D284,"")</f>
        <v/>
      </c>
      <c r="F284" s="16" t="str">
        <f>IF($C284,BETAW20L!E284,"")</f>
        <v/>
      </c>
      <c r="G284" s="16" t="str">
        <f>IF($C284,BETAW20L!F284,"")</f>
        <v/>
      </c>
      <c r="H284" s="17" t="str">
        <f>IF($C284,BETAW20L!G284,"")</f>
        <v/>
      </c>
      <c r="I284" s="16" t="str">
        <f>IF($C284,BETAW20L!H284,"")</f>
        <v/>
      </c>
      <c r="J284" s="18" t="str">
        <f>IF($C284,BETAW20L!I284,"")</f>
        <v/>
      </c>
      <c r="K284" s="17" t="str">
        <f>IF($C284,BETAW20L!J284,"")</f>
        <v/>
      </c>
      <c r="L284" s="16" t="str">
        <f>IF($C284,BETAW20L!K284,"")</f>
        <v/>
      </c>
      <c r="M284" s="15" t="str">
        <f>IF($C284,BETAW20L!L284,"")</f>
        <v/>
      </c>
      <c r="N284" s="14" t="str">
        <f>IF($C284,BETAW20L!M284,"")</f>
        <v/>
      </c>
      <c r="O284" s="13" t="str">
        <f>IF($C284,BETAW20L!N284,"")</f>
        <v/>
      </c>
      <c r="P284" s="12" t="str">
        <f>IF($C284,BETAW20L!O284,"")</f>
        <v/>
      </c>
    </row>
    <row r="285" spans="2:16" x14ac:dyDescent="0.3">
      <c r="B285" s="21">
        <f>BETAW20L!B285</f>
        <v>44006</v>
      </c>
      <c r="C285" s="66">
        <f t="shared" si="27"/>
        <v>0</v>
      </c>
      <c r="D285" s="20" t="str">
        <f>IF($C285,BETAW20L!C285,"")</f>
        <v/>
      </c>
      <c r="E285" s="22" t="str">
        <f>IF($C285,BETAW20L!D285,"")</f>
        <v/>
      </c>
      <c r="F285" s="16" t="str">
        <f>IF($C285,BETAW20L!E285,"")</f>
        <v/>
      </c>
      <c r="G285" s="16" t="str">
        <f>IF($C285,BETAW20L!F285,"")</f>
        <v/>
      </c>
      <c r="H285" s="17" t="str">
        <f>IF($C285,BETAW20L!G285,"")</f>
        <v/>
      </c>
      <c r="I285" s="16" t="str">
        <f>IF($C285,BETAW20L!H285,"")</f>
        <v/>
      </c>
      <c r="J285" s="18" t="str">
        <f>IF($C285,BETAW20L!I285,"")</f>
        <v/>
      </c>
      <c r="K285" s="17" t="str">
        <f>IF($C285,BETAW20L!J285,"")</f>
        <v/>
      </c>
      <c r="L285" s="16" t="str">
        <f>IF($C285,BETAW20L!K285,"")</f>
        <v/>
      </c>
      <c r="M285" s="15" t="str">
        <f>IF($C285,BETAW20L!L285,"")</f>
        <v/>
      </c>
      <c r="N285" s="14" t="str">
        <f>IF($C285,BETAW20L!M285,"")</f>
        <v/>
      </c>
      <c r="O285" s="13" t="str">
        <f>IF($C285,BETAW20L!N285,"")</f>
        <v/>
      </c>
      <c r="P285" s="12" t="str">
        <f>IF($C285,BETAW20L!O285,"")</f>
        <v/>
      </c>
    </row>
    <row r="286" spans="2:16" x14ac:dyDescent="0.3">
      <c r="B286" s="21">
        <f>BETAW20L!B286</f>
        <v>44005</v>
      </c>
      <c r="C286" s="66">
        <f t="shared" si="27"/>
        <v>0</v>
      </c>
      <c r="D286" s="20" t="str">
        <f>IF($C286,BETAW20L!C286,"")</f>
        <v/>
      </c>
      <c r="E286" s="22" t="str">
        <f>IF($C286,BETAW20L!D286,"")</f>
        <v/>
      </c>
      <c r="F286" s="16" t="str">
        <f>IF($C286,BETAW20L!E286,"")</f>
        <v/>
      </c>
      <c r="G286" s="16" t="str">
        <f>IF($C286,BETAW20L!F286,"")</f>
        <v/>
      </c>
      <c r="H286" s="17" t="str">
        <f>IF($C286,BETAW20L!G286,"")</f>
        <v/>
      </c>
      <c r="I286" s="16" t="str">
        <f>IF($C286,BETAW20L!H286,"")</f>
        <v/>
      </c>
      <c r="J286" s="18" t="str">
        <f>IF($C286,BETAW20L!I286,"")</f>
        <v/>
      </c>
      <c r="K286" s="17" t="str">
        <f>IF($C286,BETAW20L!J286,"")</f>
        <v/>
      </c>
      <c r="L286" s="16" t="str">
        <f>IF($C286,BETAW20L!K286,"")</f>
        <v/>
      </c>
      <c r="M286" s="15" t="str">
        <f>IF($C286,BETAW20L!L286,"")</f>
        <v/>
      </c>
      <c r="N286" s="14" t="str">
        <f>IF($C286,BETAW20L!M286,"")</f>
        <v/>
      </c>
      <c r="O286" s="13" t="str">
        <f>IF($C286,BETAW20L!N286,"")</f>
        <v/>
      </c>
      <c r="P286" s="12" t="str">
        <f>IF($C286,BETAW20L!O286,"")</f>
        <v/>
      </c>
    </row>
    <row r="287" spans="2:16" x14ac:dyDescent="0.3">
      <c r="B287" s="21">
        <f>BETAW20L!B287</f>
        <v>44004</v>
      </c>
      <c r="C287" s="66">
        <f t="shared" si="27"/>
        <v>0</v>
      </c>
      <c r="D287" s="20" t="str">
        <f>IF($C287,BETAW20L!C287,"")</f>
        <v/>
      </c>
      <c r="E287" s="22" t="str">
        <f>IF($C287,BETAW20L!D287,"")</f>
        <v/>
      </c>
      <c r="F287" s="16" t="str">
        <f>IF($C287,BETAW20L!E287,"")</f>
        <v/>
      </c>
      <c r="G287" s="16" t="str">
        <f>IF($C287,BETAW20L!F287,"")</f>
        <v/>
      </c>
      <c r="H287" s="17" t="str">
        <f>IF($C287,BETAW20L!G287,"")</f>
        <v/>
      </c>
      <c r="I287" s="16" t="str">
        <f>IF($C287,BETAW20L!H287,"")</f>
        <v/>
      </c>
      <c r="J287" s="18" t="str">
        <f>IF($C287,BETAW20L!I287,"")</f>
        <v/>
      </c>
      <c r="K287" s="17" t="str">
        <f>IF($C287,BETAW20L!J287,"")</f>
        <v/>
      </c>
      <c r="L287" s="16" t="str">
        <f>IF($C287,BETAW20L!K287,"")</f>
        <v/>
      </c>
      <c r="M287" s="15" t="str">
        <f>IF($C287,BETAW20L!L287,"")</f>
        <v/>
      </c>
      <c r="N287" s="14" t="str">
        <f>IF($C287,BETAW20L!M287,"")</f>
        <v/>
      </c>
      <c r="O287" s="13" t="str">
        <f>IF($C287,BETAW20L!N287,"")</f>
        <v/>
      </c>
      <c r="P287" s="12" t="str">
        <f>IF($C287,BETAW20L!O287,"")</f>
        <v/>
      </c>
    </row>
    <row r="288" spans="2:16" x14ac:dyDescent="0.3">
      <c r="B288" s="21">
        <f>BETAW20L!B288</f>
        <v>44001</v>
      </c>
      <c r="C288" s="66">
        <f t="shared" ref="C288:C292" si="28">IF(AND($B288&gt;=$D$3,OR($B288&lt;=$D$4,$B289&lt;$D$4)),1,0)</f>
        <v>0</v>
      </c>
      <c r="D288" s="20" t="str">
        <f>IF($C288,BETAW20L!C288,"")</f>
        <v/>
      </c>
      <c r="E288" s="22" t="str">
        <f>IF($C288,BETAW20L!D288,"")</f>
        <v/>
      </c>
      <c r="F288" s="16" t="str">
        <f>IF($C288,BETAW20L!E288,"")</f>
        <v/>
      </c>
      <c r="G288" s="16" t="str">
        <f>IF($C288,BETAW20L!F288,"")</f>
        <v/>
      </c>
      <c r="H288" s="17" t="str">
        <f>IF($C288,BETAW20L!G288,"")</f>
        <v/>
      </c>
      <c r="I288" s="16" t="str">
        <f>IF($C288,BETAW20L!H288,"")</f>
        <v/>
      </c>
      <c r="J288" s="18" t="str">
        <f>IF($C288,BETAW20L!I288,"")</f>
        <v/>
      </c>
      <c r="K288" s="17" t="str">
        <f>IF($C288,BETAW20L!J288,"")</f>
        <v/>
      </c>
      <c r="L288" s="16" t="str">
        <f>IF($C288,BETAW20L!K288,"")</f>
        <v/>
      </c>
      <c r="M288" s="15" t="str">
        <f>IF($C288,BETAW20L!L288,"")</f>
        <v/>
      </c>
      <c r="N288" s="14" t="str">
        <f>IF($C288,BETAW20L!M288,"")</f>
        <v/>
      </c>
      <c r="O288" s="13" t="str">
        <f>IF($C288,BETAW20L!N288,"")</f>
        <v/>
      </c>
      <c r="P288" s="12" t="str">
        <f>IF($C288,BETAW20L!O288,"")</f>
        <v/>
      </c>
    </row>
    <row r="289" spans="2:16" x14ac:dyDescent="0.3">
      <c r="B289" s="21">
        <f>BETAW20L!B289</f>
        <v>44000</v>
      </c>
      <c r="C289" s="66">
        <f t="shared" si="28"/>
        <v>0</v>
      </c>
      <c r="D289" s="20" t="str">
        <f>IF($C289,BETAW20L!C289,"")</f>
        <v/>
      </c>
      <c r="E289" s="22" t="str">
        <f>IF($C289,BETAW20L!D289,"")</f>
        <v/>
      </c>
      <c r="F289" s="16" t="str">
        <f>IF($C289,BETAW20L!E289,"")</f>
        <v/>
      </c>
      <c r="G289" s="16" t="str">
        <f>IF($C289,BETAW20L!F289,"")</f>
        <v/>
      </c>
      <c r="H289" s="17" t="str">
        <f>IF($C289,BETAW20L!G289,"")</f>
        <v/>
      </c>
      <c r="I289" s="16" t="str">
        <f>IF($C289,BETAW20L!H289,"")</f>
        <v/>
      </c>
      <c r="J289" s="18" t="str">
        <f>IF($C289,BETAW20L!I289,"")</f>
        <v/>
      </c>
      <c r="K289" s="17" t="str">
        <f>IF($C289,BETAW20L!J289,"")</f>
        <v/>
      </c>
      <c r="L289" s="16" t="str">
        <f>IF($C289,BETAW20L!K289,"")</f>
        <v/>
      </c>
      <c r="M289" s="15" t="str">
        <f>IF($C289,BETAW20L!L289,"")</f>
        <v/>
      </c>
      <c r="N289" s="14" t="str">
        <f>IF($C289,BETAW20L!M289,"")</f>
        <v/>
      </c>
      <c r="O289" s="13" t="str">
        <f>IF($C289,BETAW20L!N289,"")</f>
        <v/>
      </c>
      <c r="P289" s="12" t="str">
        <f>IF($C289,BETAW20L!O289,"")</f>
        <v/>
      </c>
    </row>
    <row r="290" spans="2:16" x14ac:dyDescent="0.3">
      <c r="B290" s="21">
        <f>BETAW20L!B290</f>
        <v>43999</v>
      </c>
      <c r="C290" s="66">
        <f t="shared" si="28"/>
        <v>0</v>
      </c>
      <c r="D290" s="20" t="str">
        <f>IF($C290,BETAW20L!C290,"")</f>
        <v/>
      </c>
      <c r="E290" s="22" t="str">
        <f>IF($C290,BETAW20L!D290,"")</f>
        <v/>
      </c>
      <c r="F290" s="16" t="str">
        <f>IF($C290,BETAW20L!E290,"")</f>
        <v/>
      </c>
      <c r="G290" s="16" t="str">
        <f>IF($C290,BETAW20L!F290,"")</f>
        <v/>
      </c>
      <c r="H290" s="17" t="str">
        <f>IF($C290,BETAW20L!G290,"")</f>
        <v/>
      </c>
      <c r="I290" s="16" t="str">
        <f>IF($C290,BETAW20L!H290,"")</f>
        <v/>
      </c>
      <c r="J290" s="18" t="str">
        <f>IF($C290,BETAW20L!I290,"")</f>
        <v/>
      </c>
      <c r="K290" s="17" t="str">
        <f>IF($C290,BETAW20L!J290,"")</f>
        <v/>
      </c>
      <c r="L290" s="16" t="str">
        <f>IF($C290,BETAW20L!K290,"")</f>
        <v/>
      </c>
      <c r="M290" s="15" t="str">
        <f>IF($C290,BETAW20L!L290,"")</f>
        <v/>
      </c>
      <c r="N290" s="14" t="str">
        <f>IF($C290,BETAW20L!M290,"")</f>
        <v/>
      </c>
      <c r="O290" s="13" t="str">
        <f>IF($C290,BETAW20L!N290,"")</f>
        <v/>
      </c>
      <c r="P290" s="12" t="str">
        <f>IF($C290,BETAW20L!O290,"")</f>
        <v/>
      </c>
    </row>
    <row r="291" spans="2:16" x14ac:dyDescent="0.3">
      <c r="B291" s="21">
        <f>BETAW20L!B291</f>
        <v>43998</v>
      </c>
      <c r="C291" s="66">
        <f t="shared" si="28"/>
        <v>0</v>
      </c>
      <c r="D291" s="20" t="str">
        <f>IF($C291,BETAW20L!C291,"")</f>
        <v/>
      </c>
      <c r="E291" s="22" t="str">
        <f>IF($C291,BETAW20L!D291,"")</f>
        <v/>
      </c>
      <c r="F291" s="16" t="str">
        <f>IF($C291,BETAW20L!E291,"")</f>
        <v/>
      </c>
      <c r="G291" s="16" t="str">
        <f>IF($C291,BETAW20L!F291,"")</f>
        <v/>
      </c>
      <c r="H291" s="17" t="str">
        <f>IF($C291,BETAW20L!G291,"")</f>
        <v/>
      </c>
      <c r="I291" s="16" t="str">
        <f>IF($C291,BETAW20L!H291,"")</f>
        <v/>
      </c>
      <c r="J291" s="18" t="str">
        <f>IF($C291,BETAW20L!I291,"")</f>
        <v/>
      </c>
      <c r="K291" s="17" t="str">
        <f>IF($C291,BETAW20L!J291,"")</f>
        <v/>
      </c>
      <c r="L291" s="16" t="str">
        <f>IF($C291,BETAW20L!K291,"")</f>
        <v/>
      </c>
      <c r="M291" s="15" t="str">
        <f>IF($C291,BETAW20L!L291,"")</f>
        <v/>
      </c>
      <c r="N291" s="14" t="str">
        <f>IF($C291,BETAW20L!M291,"")</f>
        <v/>
      </c>
      <c r="O291" s="13" t="str">
        <f>IF($C291,BETAW20L!N291,"")</f>
        <v/>
      </c>
      <c r="P291" s="12" t="str">
        <f>IF($C291,BETAW20L!O291,"")</f>
        <v/>
      </c>
    </row>
    <row r="292" spans="2:16" x14ac:dyDescent="0.3">
      <c r="B292" s="21">
        <f>BETAW20L!B292</f>
        <v>43997</v>
      </c>
      <c r="C292" s="66">
        <f t="shared" si="28"/>
        <v>0</v>
      </c>
      <c r="D292" s="20" t="str">
        <f>IF($C292,BETAW20L!C292,"")</f>
        <v/>
      </c>
      <c r="E292" s="22" t="str">
        <f>IF($C292,BETAW20L!D292,"")</f>
        <v/>
      </c>
      <c r="F292" s="16" t="str">
        <f>IF($C292,BETAW20L!E292,"")</f>
        <v/>
      </c>
      <c r="G292" s="16" t="str">
        <f>IF($C292,BETAW20L!F292,"")</f>
        <v/>
      </c>
      <c r="H292" s="17" t="str">
        <f>IF($C292,BETAW20L!G292,"")</f>
        <v/>
      </c>
      <c r="I292" s="16" t="str">
        <f>IF($C292,BETAW20L!H292,"")</f>
        <v/>
      </c>
      <c r="J292" s="18" t="str">
        <f>IF($C292,BETAW20L!I292,"")</f>
        <v/>
      </c>
      <c r="K292" s="17" t="str">
        <f>IF($C292,BETAW20L!J292,"")</f>
        <v/>
      </c>
      <c r="L292" s="16" t="str">
        <f>IF($C292,BETAW20L!K292,"")</f>
        <v/>
      </c>
      <c r="M292" s="15" t="str">
        <f>IF($C292,BETAW20L!L292,"")</f>
        <v/>
      </c>
      <c r="N292" s="14" t="str">
        <f>IF($C292,BETAW20L!M292,"")</f>
        <v/>
      </c>
      <c r="O292" s="13" t="str">
        <f>IF($C292,BETAW20L!N292,"")</f>
        <v/>
      </c>
      <c r="P292" s="12" t="str">
        <f>IF($C292,BETAW20L!O292,"")</f>
        <v/>
      </c>
    </row>
    <row r="293" spans="2:16" x14ac:dyDescent="0.3">
      <c r="B293" s="21">
        <f>BETAW20L!B293</f>
        <v>43994</v>
      </c>
      <c r="C293" s="66">
        <f t="shared" ref="C293:C296" si="29">IF(AND($B293&gt;=$D$3,OR($B293&lt;=$D$4,$B294&lt;$D$4)),1,0)</f>
        <v>0</v>
      </c>
      <c r="D293" s="20" t="str">
        <f>IF($C293,BETAW20L!C293,"")</f>
        <v/>
      </c>
      <c r="E293" s="22" t="str">
        <f>IF($C293,BETAW20L!D293,"")</f>
        <v/>
      </c>
      <c r="F293" s="16" t="str">
        <f>IF($C293,BETAW20L!E293,"")</f>
        <v/>
      </c>
      <c r="G293" s="16" t="str">
        <f>IF($C293,BETAW20L!F293,"")</f>
        <v/>
      </c>
      <c r="H293" s="17" t="str">
        <f>IF($C293,BETAW20L!G293,"")</f>
        <v/>
      </c>
      <c r="I293" s="16" t="str">
        <f>IF($C293,BETAW20L!H293,"")</f>
        <v/>
      </c>
      <c r="J293" s="18" t="str">
        <f>IF($C293,BETAW20L!I293,"")</f>
        <v/>
      </c>
      <c r="K293" s="17" t="str">
        <f>IF($C293,BETAW20L!J293,"")</f>
        <v/>
      </c>
      <c r="L293" s="16" t="str">
        <f>IF($C293,BETAW20L!K293,"")</f>
        <v/>
      </c>
      <c r="M293" s="15" t="str">
        <f>IF($C293,BETAW20L!L293,"")</f>
        <v/>
      </c>
      <c r="N293" s="14" t="str">
        <f>IF($C293,BETAW20L!M293,"")</f>
        <v/>
      </c>
      <c r="O293" s="13" t="str">
        <f>IF($C293,BETAW20L!N293,"")</f>
        <v/>
      </c>
      <c r="P293" s="12" t="str">
        <f>IF($C293,BETAW20L!O293,"")</f>
        <v/>
      </c>
    </row>
    <row r="294" spans="2:16" x14ac:dyDescent="0.3">
      <c r="B294" s="21">
        <f>BETAW20L!B294</f>
        <v>43992</v>
      </c>
      <c r="C294" s="66">
        <f t="shared" si="29"/>
        <v>0</v>
      </c>
      <c r="D294" s="20" t="str">
        <f>IF($C294,BETAW20L!C294,"")</f>
        <v/>
      </c>
      <c r="E294" s="22" t="str">
        <f>IF($C294,BETAW20L!D294,"")</f>
        <v/>
      </c>
      <c r="F294" s="16" t="str">
        <f>IF($C294,BETAW20L!E294,"")</f>
        <v/>
      </c>
      <c r="G294" s="16" t="str">
        <f>IF($C294,BETAW20L!F294,"")</f>
        <v/>
      </c>
      <c r="H294" s="17" t="str">
        <f>IF($C294,BETAW20L!G294,"")</f>
        <v/>
      </c>
      <c r="I294" s="16" t="str">
        <f>IF($C294,BETAW20L!H294,"")</f>
        <v/>
      </c>
      <c r="J294" s="18" t="str">
        <f>IF($C294,BETAW20L!I294,"")</f>
        <v/>
      </c>
      <c r="K294" s="17" t="str">
        <f>IF($C294,BETAW20L!J294,"")</f>
        <v/>
      </c>
      <c r="L294" s="16" t="str">
        <f>IF($C294,BETAW20L!K294,"")</f>
        <v/>
      </c>
      <c r="M294" s="15" t="str">
        <f>IF($C294,BETAW20L!L294,"")</f>
        <v/>
      </c>
      <c r="N294" s="14" t="str">
        <f>IF($C294,BETAW20L!M294,"")</f>
        <v/>
      </c>
      <c r="O294" s="13" t="str">
        <f>IF($C294,BETAW20L!N294,"")</f>
        <v/>
      </c>
      <c r="P294" s="12" t="str">
        <f>IF($C294,BETAW20L!O294,"")</f>
        <v/>
      </c>
    </row>
    <row r="295" spans="2:16" x14ac:dyDescent="0.3">
      <c r="B295" s="21">
        <f>BETAW20L!B295</f>
        <v>43991</v>
      </c>
      <c r="C295" s="66">
        <f t="shared" si="29"/>
        <v>0</v>
      </c>
      <c r="D295" s="20" t="str">
        <f>IF($C295,BETAW20L!C295,"")</f>
        <v/>
      </c>
      <c r="E295" s="22" t="str">
        <f>IF($C295,BETAW20L!D295,"")</f>
        <v/>
      </c>
      <c r="F295" s="16" t="str">
        <f>IF($C295,BETAW20L!E295,"")</f>
        <v/>
      </c>
      <c r="G295" s="16" t="str">
        <f>IF($C295,BETAW20L!F295,"")</f>
        <v/>
      </c>
      <c r="H295" s="17" t="str">
        <f>IF($C295,BETAW20L!G295,"")</f>
        <v/>
      </c>
      <c r="I295" s="16" t="str">
        <f>IF($C295,BETAW20L!H295,"")</f>
        <v/>
      </c>
      <c r="J295" s="18" t="str">
        <f>IF($C295,BETAW20L!I295,"")</f>
        <v/>
      </c>
      <c r="K295" s="17" t="str">
        <f>IF($C295,BETAW20L!J295,"")</f>
        <v/>
      </c>
      <c r="L295" s="16" t="str">
        <f>IF($C295,BETAW20L!K295,"")</f>
        <v/>
      </c>
      <c r="M295" s="15" t="str">
        <f>IF($C295,BETAW20L!L295,"")</f>
        <v/>
      </c>
      <c r="N295" s="14" t="str">
        <f>IF($C295,BETAW20L!M295,"")</f>
        <v/>
      </c>
      <c r="O295" s="13" t="str">
        <f>IF($C295,BETAW20L!N295,"")</f>
        <v/>
      </c>
      <c r="P295" s="12" t="str">
        <f>IF($C295,BETAW20L!O295,"")</f>
        <v/>
      </c>
    </row>
    <row r="296" spans="2:16" x14ac:dyDescent="0.3">
      <c r="B296" s="21">
        <f>BETAW20L!B296</f>
        <v>43990</v>
      </c>
      <c r="C296" s="66">
        <f t="shared" si="29"/>
        <v>0</v>
      </c>
      <c r="D296" s="20" t="str">
        <f>IF($C296,BETAW20L!C296,"")</f>
        <v/>
      </c>
      <c r="E296" s="22" t="str">
        <f>IF($C296,BETAW20L!D296,"")</f>
        <v/>
      </c>
      <c r="F296" s="16" t="str">
        <f>IF($C296,BETAW20L!E296,"")</f>
        <v/>
      </c>
      <c r="G296" s="16" t="str">
        <f>IF($C296,BETAW20L!F296,"")</f>
        <v/>
      </c>
      <c r="H296" s="17" t="str">
        <f>IF($C296,BETAW20L!G296,"")</f>
        <v/>
      </c>
      <c r="I296" s="16" t="str">
        <f>IF($C296,BETAW20L!H296,"")</f>
        <v/>
      </c>
      <c r="J296" s="18" t="str">
        <f>IF($C296,BETAW20L!I296,"")</f>
        <v/>
      </c>
      <c r="K296" s="17" t="str">
        <f>IF($C296,BETAW20L!J296,"")</f>
        <v/>
      </c>
      <c r="L296" s="16" t="str">
        <f>IF($C296,BETAW20L!K296,"")</f>
        <v/>
      </c>
      <c r="M296" s="15" t="str">
        <f>IF($C296,BETAW20L!L296,"")</f>
        <v/>
      </c>
      <c r="N296" s="14" t="str">
        <f>IF($C296,BETAW20L!M296,"")</f>
        <v/>
      </c>
      <c r="O296" s="13" t="str">
        <f>IF($C296,BETAW20L!N296,"")</f>
        <v/>
      </c>
      <c r="P296" s="12" t="str">
        <f>IF($C296,BETAW20L!O296,"")</f>
        <v/>
      </c>
    </row>
    <row r="297" spans="2:16" x14ac:dyDescent="0.3">
      <c r="B297" s="21">
        <f>BETAW20L!B297</f>
        <v>43987</v>
      </c>
      <c r="C297" s="66">
        <f t="shared" ref="C297:C301" si="30">IF(AND($B297&gt;=$D$3,OR($B297&lt;=$D$4,$B298&lt;$D$4)),1,0)</f>
        <v>0</v>
      </c>
      <c r="D297" s="20" t="str">
        <f>IF($C297,BETAW20L!C297,"")</f>
        <v/>
      </c>
      <c r="E297" s="22" t="str">
        <f>IF($C297,BETAW20L!D297,"")</f>
        <v/>
      </c>
      <c r="F297" s="16" t="str">
        <f>IF($C297,BETAW20L!E297,"")</f>
        <v/>
      </c>
      <c r="G297" s="16" t="str">
        <f>IF($C297,BETAW20L!F297,"")</f>
        <v/>
      </c>
      <c r="H297" s="17" t="str">
        <f>IF($C297,BETAW20L!G297,"")</f>
        <v/>
      </c>
      <c r="I297" s="16" t="str">
        <f>IF($C297,BETAW20L!H297,"")</f>
        <v/>
      </c>
      <c r="J297" s="18" t="str">
        <f>IF($C297,BETAW20L!I297,"")</f>
        <v/>
      </c>
      <c r="K297" s="17" t="str">
        <f>IF($C297,BETAW20L!J297,"")</f>
        <v/>
      </c>
      <c r="L297" s="16" t="str">
        <f>IF($C297,BETAW20L!K297,"")</f>
        <v/>
      </c>
      <c r="M297" s="15" t="str">
        <f>IF($C297,BETAW20L!L297,"")</f>
        <v/>
      </c>
      <c r="N297" s="14" t="str">
        <f>IF($C297,BETAW20L!M297,"")</f>
        <v/>
      </c>
      <c r="O297" s="13" t="str">
        <f>IF($C297,BETAW20L!N297,"")</f>
        <v/>
      </c>
      <c r="P297" s="12" t="str">
        <f>IF($C297,BETAW20L!O297,"")</f>
        <v/>
      </c>
    </row>
    <row r="298" spans="2:16" x14ac:dyDescent="0.3">
      <c r="B298" s="21">
        <f>BETAW20L!B298</f>
        <v>43986</v>
      </c>
      <c r="C298" s="66">
        <f t="shared" si="30"/>
        <v>0</v>
      </c>
      <c r="D298" s="20" t="str">
        <f>IF($C298,BETAW20L!C298,"")</f>
        <v/>
      </c>
      <c r="E298" s="22" t="str">
        <f>IF($C298,BETAW20L!D298,"")</f>
        <v/>
      </c>
      <c r="F298" s="16" t="str">
        <f>IF($C298,BETAW20L!E298,"")</f>
        <v/>
      </c>
      <c r="G298" s="16" t="str">
        <f>IF($C298,BETAW20L!F298,"")</f>
        <v/>
      </c>
      <c r="H298" s="17" t="str">
        <f>IF($C298,BETAW20L!G298,"")</f>
        <v/>
      </c>
      <c r="I298" s="16" t="str">
        <f>IF($C298,BETAW20L!H298,"")</f>
        <v/>
      </c>
      <c r="J298" s="18" t="str">
        <f>IF($C298,BETAW20L!I298,"")</f>
        <v/>
      </c>
      <c r="K298" s="17" t="str">
        <f>IF($C298,BETAW20L!J298,"")</f>
        <v/>
      </c>
      <c r="L298" s="16" t="str">
        <f>IF($C298,BETAW20L!K298,"")</f>
        <v/>
      </c>
      <c r="M298" s="15" t="str">
        <f>IF($C298,BETAW20L!L298,"")</f>
        <v/>
      </c>
      <c r="N298" s="14" t="str">
        <f>IF($C298,BETAW20L!M298,"")</f>
        <v/>
      </c>
      <c r="O298" s="13" t="str">
        <f>IF($C298,BETAW20L!N298,"")</f>
        <v/>
      </c>
      <c r="P298" s="12" t="str">
        <f>IF($C298,BETAW20L!O298,"")</f>
        <v/>
      </c>
    </row>
    <row r="299" spans="2:16" x14ac:dyDescent="0.3">
      <c r="B299" s="21">
        <f>BETAW20L!B299</f>
        <v>43985</v>
      </c>
      <c r="C299" s="66">
        <f t="shared" si="30"/>
        <v>0</v>
      </c>
      <c r="D299" s="20" t="str">
        <f>IF($C299,BETAW20L!C299,"")</f>
        <v/>
      </c>
      <c r="E299" s="22" t="str">
        <f>IF($C299,BETAW20L!D299,"")</f>
        <v/>
      </c>
      <c r="F299" s="16" t="str">
        <f>IF($C299,BETAW20L!E299,"")</f>
        <v/>
      </c>
      <c r="G299" s="16" t="str">
        <f>IF($C299,BETAW20L!F299,"")</f>
        <v/>
      </c>
      <c r="H299" s="17" t="str">
        <f>IF($C299,BETAW20L!G299,"")</f>
        <v/>
      </c>
      <c r="I299" s="16" t="str">
        <f>IF($C299,BETAW20L!H299,"")</f>
        <v/>
      </c>
      <c r="J299" s="18" t="str">
        <f>IF($C299,BETAW20L!I299,"")</f>
        <v/>
      </c>
      <c r="K299" s="17" t="str">
        <f>IF($C299,BETAW20L!J299,"")</f>
        <v/>
      </c>
      <c r="L299" s="16" t="str">
        <f>IF($C299,BETAW20L!K299,"")</f>
        <v/>
      </c>
      <c r="M299" s="15" t="str">
        <f>IF($C299,BETAW20L!L299,"")</f>
        <v/>
      </c>
      <c r="N299" s="14" t="str">
        <f>IF($C299,BETAW20L!M299,"")</f>
        <v/>
      </c>
      <c r="O299" s="13" t="str">
        <f>IF($C299,BETAW20L!N299,"")</f>
        <v/>
      </c>
      <c r="P299" s="12" t="str">
        <f>IF($C299,BETAW20L!O299,"")</f>
        <v/>
      </c>
    </row>
    <row r="300" spans="2:16" x14ac:dyDescent="0.3">
      <c r="B300" s="21">
        <f>BETAW20L!B300</f>
        <v>43984</v>
      </c>
      <c r="C300" s="66">
        <f t="shared" si="30"/>
        <v>0</v>
      </c>
      <c r="D300" s="20" t="str">
        <f>IF($C300,BETAW20L!C300,"")</f>
        <v/>
      </c>
      <c r="E300" s="22" t="str">
        <f>IF($C300,BETAW20L!D300,"")</f>
        <v/>
      </c>
      <c r="F300" s="16" t="str">
        <f>IF($C300,BETAW20L!E300,"")</f>
        <v/>
      </c>
      <c r="G300" s="16" t="str">
        <f>IF($C300,BETAW20L!F300,"")</f>
        <v/>
      </c>
      <c r="H300" s="17" t="str">
        <f>IF($C300,BETAW20L!G300,"")</f>
        <v/>
      </c>
      <c r="I300" s="16" t="str">
        <f>IF($C300,BETAW20L!H300,"")</f>
        <v/>
      </c>
      <c r="J300" s="18" t="str">
        <f>IF($C300,BETAW20L!I300,"")</f>
        <v/>
      </c>
      <c r="K300" s="17" t="str">
        <f>IF($C300,BETAW20L!J300,"")</f>
        <v/>
      </c>
      <c r="L300" s="16" t="str">
        <f>IF($C300,BETAW20L!K300,"")</f>
        <v/>
      </c>
      <c r="M300" s="15" t="str">
        <f>IF($C300,BETAW20L!L300,"")</f>
        <v/>
      </c>
      <c r="N300" s="14" t="str">
        <f>IF($C300,BETAW20L!M300,"")</f>
        <v/>
      </c>
      <c r="O300" s="13" t="str">
        <f>IF($C300,BETAW20L!N300,"")</f>
        <v/>
      </c>
      <c r="P300" s="12" t="str">
        <f>IF($C300,BETAW20L!O300,"")</f>
        <v/>
      </c>
    </row>
    <row r="301" spans="2:16" x14ac:dyDescent="0.3">
      <c r="B301" s="21">
        <f>BETAW20L!B301</f>
        <v>43983</v>
      </c>
      <c r="C301" s="66">
        <f t="shared" si="30"/>
        <v>0</v>
      </c>
      <c r="D301" s="20" t="str">
        <f>IF($C301,BETAW20L!C301,"")</f>
        <v/>
      </c>
      <c r="E301" s="22" t="str">
        <f>IF($C301,BETAW20L!D301,"")</f>
        <v/>
      </c>
      <c r="F301" s="16" t="str">
        <f>IF($C301,BETAW20L!E301,"")</f>
        <v/>
      </c>
      <c r="G301" s="16" t="str">
        <f>IF($C301,BETAW20L!F301,"")</f>
        <v/>
      </c>
      <c r="H301" s="17" t="str">
        <f>IF($C301,BETAW20L!G301,"")</f>
        <v/>
      </c>
      <c r="I301" s="16" t="str">
        <f>IF($C301,BETAW20L!H301,"")</f>
        <v/>
      </c>
      <c r="J301" s="18" t="str">
        <f>IF($C301,BETAW20L!I301,"")</f>
        <v/>
      </c>
      <c r="K301" s="17" t="str">
        <f>IF($C301,BETAW20L!J301,"")</f>
        <v/>
      </c>
      <c r="L301" s="16" t="str">
        <f>IF($C301,BETAW20L!K301,"")</f>
        <v/>
      </c>
      <c r="M301" s="15" t="str">
        <f>IF($C301,BETAW20L!L301,"")</f>
        <v/>
      </c>
      <c r="N301" s="14" t="str">
        <f>IF($C301,BETAW20L!M301,"")</f>
        <v/>
      </c>
      <c r="O301" s="13" t="str">
        <f>IF($C301,BETAW20L!N301,"")</f>
        <v/>
      </c>
      <c r="P301" s="12" t="str">
        <f>IF($C301,BETAW20L!O301,"")</f>
        <v/>
      </c>
    </row>
    <row r="302" spans="2:16" x14ac:dyDescent="0.3">
      <c r="B302" s="21">
        <f>BETAW20L!B302</f>
        <v>43980</v>
      </c>
      <c r="C302" s="66">
        <f t="shared" ref="C302:C306" si="31">IF(AND($B302&gt;=$D$3,OR($B302&lt;=$D$4,$B303&lt;$D$4)),1,0)</f>
        <v>0</v>
      </c>
      <c r="D302" s="20" t="str">
        <f>IF($C302,BETAW20L!C302,"")</f>
        <v/>
      </c>
      <c r="E302" s="22" t="str">
        <f>IF($C302,BETAW20L!D302,"")</f>
        <v/>
      </c>
      <c r="F302" s="16" t="str">
        <f>IF($C302,BETAW20L!E302,"")</f>
        <v/>
      </c>
      <c r="G302" s="16" t="str">
        <f>IF($C302,BETAW20L!F302,"")</f>
        <v/>
      </c>
      <c r="H302" s="17" t="str">
        <f>IF($C302,BETAW20L!G302,"")</f>
        <v/>
      </c>
      <c r="I302" s="16" t="str">
        <f>IF($C302,BETAW20L!H302,"")</f>
        <v/>
      </c>
      <c r="J302" s="18" t="str">
        <f>IF($C302,BETAW20L!I302,"")</f>
        <v/>
      </c>
      <c r="K302" s="17" t="str">
        <f>IF($C302,BETAW20L!J302,"")</f>
        <v/>
      </c>
      <c r="L302" s="16" t="str">
        <f>IF($C302,BETAW20L!K302,"")</f>
        <v/>
      </c>
      <c r="M302" s="15" t="str">
        <f>IF($C302,BETAW20L!L302,"")</f>
        <v/>
      </c>
      <c r="N302" s="14" t="str">
        <f>IF($C302,BETAW20L!M302,"")</f>
        <v/>
      </c>
      <c r="O302" s="13" t="str">
        <f>IF($C302,BETAW20L!N302,"")</f>
        <v/>
      </c>
      <c r="P302" s="12" t="str">
        <f>IF($C302,BETAW20L!O302,"")</f>
        <v/>
      </c>
    </row>
    <row r="303" spans="2:16" x14ac:dyDescent="0.3">
      <c r="B303" s="21">
        <f>BETAW20L!B303</f>
        <v>43979</v>
      </c>
      <c r="C303" s="66">
        <f t="shared" si="31"/>
        <v>0</v>
      </c>
      <c r="D303" s="20" t="str">
        <f>IF($C303,BETAW20L!C303,"")</f>
        <v/>
      </c>
      <c r="E303" s="22" t="str">
        <f>IF($C303,BETAW20L!D303,"")</f>
        <v/>
      </c>
      <c r="F303" s="16" t="str">
        <f>IF($C303,BETAW20L!E303,"")</f>
        <v/>
      </c>
      <c r="G303" s="16" t="str">
        <f>IF($C303,BETAW20L!F303,"")</f>
        <v/>
      </c>
      <c r="H303" s="17" t="str">
        <f>IF($C303,BETAW20L!G303,"")</f>
        <v/>
      </c>
      <c r="I303" s="16" t="str">
        <f>IF($C303,BETAW20L!H303,"")</f>
        <v/>
      </c>
      <c r="J303" s="18" t="str">
        <f>IF($C303,BETAW20L!I303,"")</f>
        <v/>
      </c>
      <c r="K303" s="17" t="str">
        <f>IF($C303,BETAW20L!J303,"")</f>
        <v/>
      </c>
      <c r="L303" s="16" t="str">
        <f>IF($C303,BETAW20L!K303,"")</f>
        <v/>
      </c>
      <c r="M303" s="15" t="str">
        <f>IF($C303,BETAW20L!L303,"")</f>
        <v/>
      </c>
      <c r="N303" s="14" t="str">
        <f>IF($C303,BETAW20L!M303,"")</f>
        <v/>
      </c>
      <c r="O303" s="13" t="str">
        <f>IF($C303,BETAW20L!N303,"")</f>
        <v/>
      </c>
      <c r="P303" s="12" t="str">
        <f>IF($C303,BETAW20L!O303,"")</f>
        <v/>
      </c>
    </row>
    <row r="304" spans="2:16" x14ac:dyDescent="0.3">
      <c r="B304" s="21">
        <f>BETAW20L!B304</f>
        <v>43978</v>
      </c>
      <c r="C304" s="66">
        <f t="shared" si="31"/>
        <v>0</v>
      </c>
      <c r="D304" s="20" t="str">
        <f>IF($C304,BETAW20L!C304,"")</f>
        <v/>
      </c>
      <c r="E304" s="22" t="str">
        <f>IF($C304,BETAW20L!D304,"")</f>
        <v/>
      </c>
      <c r="F304" s="16" t="str">
        <f>IF($C304,BETAW20L!E304,"")</f>
        <v/>
      </c>
      <c r="G304" s="16" t="str">
        <f>IF($C304,BETAW20L!F304,"")</f>
        <v/>
      </c>
      <c r="H304" s="17" t="str">
        <f>IF($C304,BETAW20L!G304,"")</f>
        <v/>
      </c>
      <c r="I304" s="16" t="str">
        <f>IF($C304,BETAW20L!H304,"")</f>
        <v/>
      </c>
      <c r="J304" s="18" t="str">
        <f>IF($C304,BETAW20L!I304,"")</f>
        <v/>
      </c>
      <c r="K304" s="17" t="str">
        <f>IF($C304,BETAW20L!J304,"")</f>
        <v/>
      </c>
      <c r="L304" s="16" t="str">
        <f>IF($C304,BETAW20L!K304,"")</f>
        <v/>
      </c>
      <c r="M304" s="15" t="str">
        <f>IF($C304,BETAW20L!L304,"")</f>
        <v/>
      </c>
      <c r="N304" s="14" t="str">
        <f>IF($C304,BETAW20L!M304,"")</f>
        <v/>
      </c>
      <c r="O304" s="13" t="str">
        <f>IF($C304,BETAW20L!N304,"")</f>
        <v/>
      </c>
      <c r="P304" s="12" t="str">
        <f>IF($C304,BETAW20L!O304,"")</f>
        <v/>
      </c>
    </row>
    <row r="305" spans="2:16" x14ac:dyDescent="0.3">
      <c r="B305" s="21">
        <f>BETAW20L!B305</f>
        <v>43977</v>
      </c>
      <c r="C305" s="66">
        <f t="shared" si="31"/>
        <v>0</v>
      </c>
      <c r="D305" s="20" t="str">
        <f>IF($C305,BETAW20L!C305,"")</f>
        <v/>
      </c>
      <c r="E305" s="22" t="str">
        <f>IF($C305,BETAW20L!D305,"")</f>
        <v/>
      </c>
      <c r="F305" s="16" t="str">
        <f>IF($C305,BETAW20L!E305,"")</f>
        <v/>
      </c>
      <c r="G305" s="16" t="str">
        <f>IF($C305,BETAW20L!F305,"")</f>
        <v/>
      </c>
      <c r="H305" s="17" t="str">
        <f>IF($C305,BETAW20L!G305,"")</f>
        <v/>
      </c>
      <c r="I305" s="16" t="str">
        <f>IF($C305,BETAW20L!H305,"")</f>
        <v/>
      </c>
      <c r="J305" s="18" t="str">
        <f>IF($C305,BETAW20L!I305,"")</f>
        <v/>
      </c>
      <c r="K305" s="17" t="str">
        <f>IF($C305,BETAW20L!J305,"")</f>
        <v/>
      </c>
      <c r="L305" s="16" t="str">
        <f>IF($C305,BETAW20L!K305,"")</f>
        <v/>
      </c>
      <c r="M305" s="15" t="str">
        <f>IF($C305,BETAW20L!L305,"")</f>
        <v/>
      </c>
      <c r="N305" s="14" t="str">
        <f>IF($C305,BETAW20L!M305,"")</f>
        <v/>
      </c>
      <c r="O305" s="13" t="str">
        <f>IF($C305,BETAW20L!N305,"")</f>
        <v/>
      </c>
      <c r="P305" s="12" t="str">
        <f>IF($C305,BETAW20L!O305,"")</f>
        <v/>
      </c>
    </row>
    <row r="306" spans="2:16" x14ac:dyDescent="0.3">
      <c r="B306" s="21">
        <f>BETAW20L!B306</f>
        <v>43976</v>
      </c>
      <c r="C306" s="66">
        <f t="shared" si="31"/>
        <v>0</v>
      </c>
      <c r="D306" s="20" t="str">
        <f>IF($C306,BETAW20L!C306,"")</f>
        <v/>
      </c>
      <c r="E306" s="22" t="str">
        <f>IF($C306,BETAW20L!D306,"")</f>
        <v/>
      </c>
      <c r="F306" s="16" t="str">
        <f>IF($C306,BETAW20L!E306,"")</f>
        <v/>
      </c>
      <c r="G306" s="16" t="str">
        <f>IF($C306,BETAW20L!F306,"")</f>
        <v/>
      </c>
      <c r="H306" s="17" t="str">
        <f>IF($C306,BETAW20L!G306,"")</f>
        <v/>
      </c>
      <c r="I306" s="16" t="str">
        <f>IF($C306,BETAW20L!H306,"")</f>
        <v/>
      </c>
      <c r="J306" s="18" t="str">
        <f>IF($C306,BETAW20L!I306,"")</f>
        <v/>
      </c>
      <c r="K306" s="17" t="str">
        <f>IF($C306,BETAW20L!J306,"")</f>
        <v/>
      </c>
      <c r="L306" s="16" t="str">
        <f>IF($C306,BETAW20L!K306,"")</f>
        <v/>
      </c>
      <c r="M306" s="15" t="str">
        <f>IF($C306,BETAW20L!L306,"")</f>
        <v/>
      </c>
      <c r="N306" s="14" t="str">
        <f>IF($C306,BETAW20L!M306,"")</f>
        <v/>
      </c>
      <c r="O306" s="13" t="str">
        <f>IF($C306,BETAW20L!N306,"")</f>
        <v/>
      </c>
      <c r="P306" s="12" t="str">
        <f>IF($C306,BETAW20L!O306,"")</f>
        <v/>
      </c>
    </row>
    <row r="307" spans="2:16" x14ac:dyDescent="0.3">
      <c r="B307" s="21">
        <f>BETAW20L!B307</f>
        <v>43973</v>
      </c>
      <c r="C307" s="66">
        <f t="shared" ref="C307:C311" si="32">IF(AND($B307&gt;=$D$3,OR($B307&lt;=$D$4,$B308&lt;$D$4)),1,0)</f>
        <v>0</v>
      </c>
      <c r="D307" s="20" t="str">
        <f>IF($C307,BETAW20L!C307,"")</f>
        <v/>
      </c>
      <c r="E307" s="22" t="str">
        <f>IF($C307,BETAW20L!D307,"")</f>
        <v/>
      </c>
      <c r="F307" s="16" t="str">
        <f>IF($C307,BETAW20L!E307,"")</f>
        <v/>
      </c>
      <c r="G307" s="16" t="str">
        <f>IF($C307,BETAW20L!F307,"")</f>
        <v/>
      </c>
      <c r="H307" s="17" t="str">
        <f>IF($C307,BETAW20L!G307,"")</f>
        <v/>
      </c>
      <c r="I307" s="16" t="str">
        <f>IF($C307,BETAW20L!H307,"")</f>
        <v/>
      </c>
      <c r="J307" s="18" t="str">
        <f>IF($C307,BETAW20L!I307,"")</f>
        <v/>
      </c>
      <c r="K307" s="17" t="str">
        <f>IF($C307,BETAW20L!J307,"")</f>
        <v/>
      </c>
      <c r="L307" s="16" t="str">
        <f>IF($C307,BETAW20L!K307,"")</f>
        <v/>
      </c>
      <c r="M307" s="15" t="str">
        <f>IF($C307,BETAW20L!L307,"")</f>
        <v/>
      </c>
      <c r="N307" s="14" t="str">
        <f>IF($C307,BETAW20L!M307,"")</f>
        <v/>
      </c>
      <c r="O307" s="13" t="str">
        <f>IF($C307,BETAW20L!N307,"")</f>
        <v/>
      </c>
      <c r="P307" s="12" t="str">
        <f>IF($C307,BETAW20L!O307,"")</f>
        <v/>
      </c>
    </row>
    <row r="308" spans="2:16" x14ac:dyDescent="0.3">
      <c r="B308" s="21">
        <f>BETAW20L!B308</f>
        <v>43972</v>
      </c>
      <c r="C308" s="66">
        <f t="shared" si="32"/>
        <v>0</v>
      </c>
      <c r="D308" s="20" t="str">
        <f>IF($C308,BETAW20L!C308,"")</f>
        <v/>
      </c>
      <c r="E308" s="22" t="str">
        <f>IF($C308,BETAW20L!D308,"")</f>
        <v/>
      </c>
      <c r="F308" s="16" t="str">
        <f>IF($C308,BETAW20L!E308,"")</f>
        <v/>
      </c>
      <c r="G308" s="16" t="str">
        <f>IF($C308,BETAW20L!F308,"")</f>
        <v/>
      </c>
      <c r="H308" s="17" t="str">
        <f>IF($C308,BETAW20L!G308,"")</f>
        <v/>
      </c>
      <c r="I308" s="16" t="str">
        <f>IF($C308,BETAW20L!H308,"")</f>
        <v/>
      </c>
      <c r="J308" s="18" t="str">
        <f>IF($C308,BETAW20L!I308,"")</f>
        <v/>
      </c>
      <c r="K308" s="17" t="str">
        <f>IF($C308,BETAW20L!J308,"")</f>
        <v/>
      </c>
      <c r="L308" s="16" t="str">
        <f>IF($C308,BETAW20L!K308,"")</f>
        <v/>
      </c>
      <c r="M308" s="15" t="str">
        <f>IF($C308,BETAW20L!L308,"")</f>
        <v/>
      </c>
      <c r="N308" s="14" t="str">
        <f>IF($C308,BETAW20L!M308,"")</f>
        <v/>
      </c>
      <c r="O308" s="13" t="str">
        <f>IF($C308,BETAW20L!N308,"")</f>
        <v/>
      </c>
      <c r="P308" s="12" t="str">
        <f>IF($C308,BETAW20L!O308,"")</f>
        <v/>
      </c>
    </row>
    <row r="309" spans="2:16" x14ac:dyDescent="0.3">
      <c r="B309" s="21">
        <f>BETAW20L!B309</f>
        <v>43971</v>
      </c>
      <c r="C309" s="66">
        <f t="shared" si="32"/>
        <v>0</v>
      </c>
      <c r="D309" s="20" t="str">
        <f>IF($C309,BETAW20L!C309,"")</f>
        <v/>
      </c>
      <c r="E309" s="22" t="str">
        <f>IF($C309,BETAW20L!D309,"")</f>
        <v/>
      </c>
      <c r="F309" s="16" t="str">
        <f>IF($C309,BETAW20L!E309,"")</f>
        <v/>
      </c>
      <c r="G309" s="16" t="str">
        <f>IF($C309,BETAW20L!F309,"")</f>
        <v/>
      </c>
      <c r="H309" s="17" t="str">
        <f>IF($C309,BETAW20L!G309,"")</f>
        <v/>
      </c>
      <c r="I309" s="16" t="str">
        <f>IF($C309,BETAW20L!H309,"")</f>
        <v/>
      </c>
      <c r="J309" s="18" t="str">
        <f>IF($C309,BETAW20L!I309,"")</f>
        <v/>
      </c>
      <c r="K309" s="17" t="str">
        <f>IF($C309,BETAW20L!J309,"")</f>
        <v/>
      </c>
      <c r="L309" s="16" t="str">
        <f>IF($C309,BETAW20L!K309,"")</f>
        <v/>
      </c>
      <c r="M309" s="15" t="str">
        <f>IF($C309,BETAW20L!L309,"")</f>
        <v/>
      </c>
      <c r="N309" s="14" t="str">
        <f>IF($C309,BETAW20L!M309,"")</f>
        <v/>
      </c>
      <c r="O309" s="13" t="str">
        <f>IF($C309,BETAW20L!N309,"")</f>
        <v/>
      </c>
      <c r="P309" s="12" t="str">
        <f>IF($C309,BETAW20L!O309,"")</f>
        <v/>
      </c>
    </row>
    <row r="310" spans="2:16" x14ac:dyDescent="0.3">
      <c r="B310" s="21">
        <f>BETAW20L!B310</f>
        <v>43970</v>
      </c>
      <c r="C310" s="66">
        <f t="shared" si="32"/>
        <v>0</v>
      </c>
      <c r="D310" s="20" t="str">
        <f>IF($C310,BETAW20L!C310,"")</f>
        <v/>
      </c>
      <c r="E310" s="22" t="str">
        <f>IF($C310,BETAW20L!D310,"")</f>
        <v/>
      </c>
      <c r="F310" s="16" t="str">
        <f>IF($C310,BETAW20L!E310,"")</f>
        <v/>
      </c>
      <c r="G310" s="16" t="str">
        <f>IF($C310,BETAW20L!F310,"")</f>
        <v/>
      </c>
      <c r="H310" s="17" t="str">
        <f>IF($C310,BETAW20L!G310,"")</f>
        <v/>
      </c>
      <c r="I310" s="16" t="str">
        <f>IF($C310,BETAW20L!H310,"")</f>
        <v/>
      </c>
      <c r="J310" s="18" t="str">
        <f>IF($C310,BETAW20L!I310,"")</f>
        <v/>
      </c>
      <c r="K310" s="17" t="str">
        <f>IF($C310,BETAW20L!J310,"")</f>
        <v/>
      </c>
      <c r="L310" s="16" t="str">
        <f>IF($C310,BETAW20L!K310,"")</f>
        <v/>
      </c>
      <c r="M310" s="15" t="str">
        <f>IF($C310,BETAW20L!L310,"")</f>
        <v/>
      </c>
      <c r="N310" s="14" t="str">
        <f>IF($C310,BETAW20L!M310,"")</f>
        <v/>
      </c>
      <c r="O310" s="13" t="str">
        <f>IF($C310,BETAW20L!N310,"")</f>
        <v/>
      </c>
      <c r="P310" s="12" t="str">
        <f>IF($C310,BETAW20L!O310,"")</f>
        <v/>
      </c>
    </row>
    <row r="311" spans="2:16" x14ac:dyDescent="0.3">
      <c r="B311" s="21">
        <f>BETAW20L!B311</f>
        <v>43969</v>
      </c>
      <c r="C311" s="66">
        <f t="shared" si="32"/>
        <v>0</v>
      </c>
      <c r="D311" s="20" t="str">
        <f>IF($C311,BETAW20L!C311,"")</f>
        <v/>
      </c>
      <c r="E311" s="22" t="str">
        <f>IF($C311,BETAW20L!D311,"")</f>
        <v/>
      </c>
      <c r="F311" s="16" t="str">
        <f>IF($C311,BETAW20L!E311,"")</f>
        <v/>
      </c>
      <c r="G311" s="16" t="str">
        <f>IF($C311,BETAW20L!F311,"")</f>
        <v/>
      </c>
      <c r="H311" s="17" t="str">
        <f>IF($C311,BETAW20L!G311,"")</f>
        <v/>
      </c>
      <c r="I311" s="16" t="str">
        <f>IF($C311,BETAW20L!H311,"")</f>
        <v/>
      </c>
      <c r="J311" s="18" t="str">
        <f>IF($C311,BETAW20L!I311,"")</f>
        <v/>
      </c>
      <c r="K311" s="17" t="str">
        <f>IF($C311,BETAW20L!J311,"")</f>
        <v/>
      </c>
      <c r="L311" s="16" t="str">
        <f>IF($C311,BETAW20L!K311,"")</f>
        <v/>
      </c>
      <c r="M311" s="15" t="str">
        <f>IF($C311,BETAW20L!L311,"")</f>
        <v/>
      </c>
      <c r="N311" s="14" t="str">
        <f>IF($C311,BETAW20L!M311,"")</f>
        <v/>
      </c>
      <c r="O311" s="13" t="str">
        <f>IF($C311,BETAW20L!N311,"")</f>
        <v/>
      </c>
      <c r="P311" s="12" t="str">
        <f>IF($C311,BETAW20L!O311,"")</f>
        <v/>
      </c>
    </row>
    <row r="312" spans="2:16" x14ac:dyDescent="0.3">
      <c r="B312" s="21">
        <f>BETAW20L!B312</f>
        <v>43966</v>
      </c>
      <c r="C312" s="66">
        <f t="shared" ref="C312:C316" si="33">IF(AND($B312&gt;=$D$3,OR($B312&lt;=$D$4,$B313&lt;$D$4)),1,0)</f>
        <v>0</v>
      </c>
      <c r="D312" s="20" t="str">
        <f>IF($C312,BETAW20L!C312,"")</f>
        <v/>
      </c>
      <c r="E312" s="22" t="str">
        <f>IF($C312,BETAW20L!D312,"")</f>
        <v/>
      </c>
      <c r="F312" s="16" t="str">
        <f>IF($C312,BETAW20L!E312,"")</f>
        <v/>
      </c>
      <c r="G312" s="16" t="str">
        <f>IF($C312,BETAW20L!F312,"")</f>
        <v/>
      </c>
      <c r="H312" s="17" t="str">
        <f>IF($C312,BETAW20L!G312,"")</f>
        <v/>
      </c>
      <c r="I312" s="16" t="str">
        <f>IF($C312,BETAW20L!H312,"")</f>
        <v/>
      </c>
      <c r="J312" s="18" t="str">
        <f>IF($C312,BETAW20L!I312,"")</f>
        <v/>
      </c>
      <c r="K312" s="17" t="str">
        <f>IF($C312,BETAW20L!J312,"")</f>
        <v/>
      </c>
      <c r="L312" s="16" t="str">
        <f>IF($C312,BETAW20L!K312,"")</f>
        <v/>
      </c>
      <c r="M312" s="15" t="str">
        <f>IF($C312,BETAW20L!L312,"")</f>
        <v/>
      </c>
      <c r="N312" s="14" t="str">
        <f>IF($C312,BETAW20L!M312,"")</f>
        <v/>
      </c>
      <c r="O312" s="13" t="str">
        <f>IF($C312,BETAW20L!N312,"")</f>
        <v/>
      </c>
      <c r="P312" s="12" t="str">
        <f>IF($C312,BETAW20L!O312,"")</f>
        <v/>
      </c>
    </row>
    <row r="313" spans="2:16" x14ac:dyDescent="0.3">
      <c r="B313" s="21">
        <f>BETAW20L!B313</f>
        <v>43965</v>
      </c>
      <c r="C313" s="66">
        <f t="shared" si="33"/>
        <v>0</v>
      </c>
      <c r="D313" s="20" t="str">
        <f>IF($C313,BETAW20L!C313,"")</f>
        <v/>
      </c>
      <c r="E313" s="22" t="str">
        <f>IF($C313,BETAW20L!D313,"")</f>
        <v/>
      </c>
      <c r="F313" s="16" t="str">
        <f>IF($C313,BETAW20L!E313,"")</f>
        <v/>
      </c>
      <c r="G313" s="16" t="str">
        <f>IF($C313,BETAW20L!F313,"")</f>
        <v/>
      </c>
      <c r="H313" s="17" t="str">
        <f>IF($C313,BETAW20L!G313,"")</f>
        <v/>
      </c>
      <c r="I313" s="16" t="str">
        <f>IF($C313,BETAW20L!H313,"")</f>
        <v/>
      </c>
      <c r="J313" s="18" t="str">
        <f>IF($C313,BETAW20L!I313,"")</f>
        <v/>
      </c>
      <c r="K313" s="17" t="str">
        <f>IF($C313,BETAW20L!J313,"")</f>
        <v/>
      </c>
      <c r="L313" s="16" t="str">
        <f>IF($C313,BETAW20L!K313,"")</f>
        <v/>
      </c>
      <c r="M313" s="15" t="str">
        <f>IF($C313,BETAW20L!L313,"")</f>
        <v/>
      </c>
      <c r="N313" s="14" t="str">
        <f>IF($C313,BETAW20L!M313,"")</f>
        <v/>
      </c>
      <c r="O313" s="13" t="str">
        <f>IF($C313,BETAW20L!N313,"")</f>
        <v/>
      </c>
      <c r="P313" s="12" t="str">
        <f>IF($C313,BETAW20L!O313,"")</f>
        <v/>
      </c>
    </row>
    <row r="314" spans="2:16" x14ac:dyDescent="0.3">
      <c r="B314" s="21">
        <f>BETAW20L!B314</f>
        <v>43964</v>
      </c>
      <c r="C314" s="66">
        <f t="shared" si="33"/>
        <v>0</v>
      </c>
      <c r="D314" s="20" t="str">
        <f>IF($C314,BETAW20L!C314,"")</f>
        <v/>
      </c>
      <c r="E314" s="22" t="str">
        <f>IF($C314,BETAW20L!D314,"")</f>
        <v/>
      </c>
      <c r="F314" s="16" t="str">
        <f>IF($C314,BETAW20L!E314,"")</f>
        <v/>
      </c>
      <c r="G314" s="16" t="str">
        <f>IF($C314,BETAW20L!F314,"")</f>
        <v/>
      </c>
      <c r="H314" s="17" t="str">
        <f>IF($C314,BETAW20L!G314,"")</f>
        <v/>
      </c>
      <c r="I314" s="16" t="str">
        <f>IF($C314,BETAW20L!H314,"")</f>
        <v/>
      </c>
      <c r="J314" s="18" t="str">
        <f>IF($C314,BETAW20L!I314,"")</f>
        <v/>
      </c>
      <c r="K314" s="17" t="str">
        <f>IF($C314,BETAW20L!J314,"")</f>
        <v/>
      </c>
      <c r="L314" s="16" t="str">
        <f>IF($C314,BETAW20L!K314,"")</f>
        <v/>
      </c>
      <c r="M314" s="15" t="str">
        <f>IF($C314,BETAW20L!L314,"")</f>
        <v/>
      </c>
      <c r="N314" s="14" t="str">
        <f>IF($C314,BETAW20L!M314,"")</f>
        <v/>
      </c>
      <c r="O314" s="13" t="str">
        <f>IF($C314,BETAW20L!N314,"")</f>
        <v/>
      </c>
      <c r="P314" s="12" t="str">
        <f>IF($C314,BETAW20L!O314,"")</f>
        <v/>
      </c>
    </row>
    <row r="315" spans="2:16" x14ac:dyDescent="0.3">
      <c r="B315" s="21">
        <f>BETAW20L!B315</f>
        <v>43963</v>
      </c>
      <c r="C315" s="66">
        <f t="shared" si="33"/>
        <v>0</v>
      </c>
      <c r="D315" s="20" t="str">
        <f>IF($C315,BETAW20L!C315,"")</f>
        <v/>
      </c>
      <c r="E315" s="22" t="str">
        <f>IF($C315,BETAW20L!D315,"")</f>
        <v/>
      </c>
      <c r="F315" s="16" t="str">
        <f>IF($C315,BETAW20L!E315,"")</f>
        <v/>
      </c>
      <c r="G315" s="16" t="str">
        <f>IF($C315,BETAW20L!F315,"")</f>
        <v/>
      </c>
      <c r="H315" s="17" t="str">
        <f>IF($C315,BETAW20L!G315,"")</f>
        <v/>
      </c>
      <c r="I315" s="16" t="str">
        <f>IF($C315,BETAW20L!H315,"")</f>
        <v/>
      </c>
      <c r="J315" s="18" t="str">
        <f>IF($C315,BETAW20L!I315,"")</f>
        <v/>
      </c>
      <c r="K315" s="17" t="str">
        <f>IF($C315,BETAW20L!J315,"")</f>
        <v/>
      </c>
      <c r="L315" s="16" t="str">
        <f>IF($C315,BETAW20L!K315,"")</f>
        <v/>
      </c>
      <c r="M315" s="15" t="str">
        <f>IF($C315,BETAW20L!L315,"")</f>
        <v/>
      </c>
      <c r="N315" s="14" t="str">
        <f>IF($C315,BETAW20L!M315,"")</f>
        <v/>
      </c>
      <c r="O315" s="13" t="str">
        <f>IF($C315,BETAW20L!N315,"")</f>
        <v/>
      </c>
      <c r="P315" s="12" t="str">
        <f>IF($C315,BETAW20L!O315,"")</f>
        <v/>
      </c>
    </row>
    <row r="316" spans="2:16" x14ac:dyDescent="0.3">
      <c r="B316" s="21">
        <f>BETAW20L!B316</f>
        <v>43962</v>
      </c>
      <c r="C316" s="66">
        <f t="shared" si="33"/>
        <v>0</v>
      </c>
      <c r="D316" s="20" t="str">
        <f>IF($C316,BETAW20L!C316,"")</f>
        <v/>
      </c>
      <c r="E316" s="22" t="str">
        <f>IF($C316,BETAW20L!D316,"")</f>
        <v/>
      </c>
      <c r="F316" s="16" t="str">
        <f>IF($C316,BETAW20L!E316,"")</f>
        <v/>
      </c>
      <c r="G316" s="16" t="str">
        <f>IF($C316,BETAW20L!F316,"")</f>
        <v/>
      </c>
      <c r="H316" s="17" t="str">
        <f>IF($C316,BETAW20L!G316,"")</f>
        <v/>
      </c>
      <c r="I316" s="16" t="str">
        <f>IF($C316,BETAW20L!H316,"")</f>
        <v/>
      </c>
      <c r="J316" s="18" t="str">
        <f>IF($C316,BETAW20L!I316,"")</f>
        <v/>
      </c>
      <c r="K316" s="17" t="str">
        <f>IF($C316,BETAW20L!J316,"")</f>
        <v/>
      </c>
      <c r="L316" s="16" t="str">
        <f>IF($C316,BETAW20L!K316,"")</f>
        <v/>
      </c>
      <c r="M316" s="15" t="str">
        <f>IF($C316,BETAW20L!L316,"")</f>
        <v/>
      </c>
      <c r="N316" s="14" t="str">
        <f>IF($C316,BETAW20L!M316,"")</f>
        <v/>
      </c>
      <c r="O316" s="13" t="str">
        <f>IF($C316,BETAW20L!N316,"")</f>
        <v/>
      </c>
      <c r="P316" s="12" t="str">
        <f>IF($C316,BETAW20L!O316,"")</f>
        <v/>
      </c>
    </row>
    <row r="317" spans="2:16" x14ac:dyDescent="0.3">
      <c r="B317" s="21">
        <f>BETAW20L!B317</f>
        <v>43959</v>
      </c>
      <c r="C317" s="66">
        <f t="shared" ref="C317:C321" si="34">IF(AND($B317&gt;=$D$3,OR($B317&lt;=$D$4,$B318&lt;$D$4)),1,0)</f>
        <v>0</v>
      </c>
      <c r="D317" s="20" t="str">
        <f>IF($C317,BETAW20L!C317,"")</f>
        <v/>
      </c>
      <c r="E317" s="22" t="str">
        <f>IF($C317,BETAW20L!D317,"")</f>
        <v/>
      </c>
      <c r="F317" s="16" t="str">
        <f>IF($C317,BETAW20L!E317,"")</f>
        <v/>
      </c>
      <c r="G317" s="16" t="str">
        <f>IF($C317,BETAW20L!F317,"")</f>
        <v/>
      </c>
      <c r="H317" s="17" t="str">
        <f>IF($C317,BETAW20L!G317,"")</f>
        <v/>
      </c>
      <c r="I317" s="16" t="str">
        <f>IF($C317,BETAW20L!H317,"")</f>
        <v/>
      </c>
      <c r="J317" s="18" t="str">
        <f>IF($C317,BETAW20L!I317,"")</f>
        <v/>
      </c>
      <c r="K317" s="17" t="str">
        <f>IF($C317,BETAW20L!J317,"")</f>
        <v/>
      </c>
      <c r="L317" s="16" t="str">
        <f>IF($C317,BETAW20L!K317,"")</f>
        <v/>
      </c>
      <c r="M317" s="15" t="str">
        <f>IF($C317,BETAW20L!L317,"")</f>
        <v/>
      </c>
      <c r="N317" s="14" t="str">
        <f>IF($C317,BETAW20L!M317,"")</f>
        <v/>
      </c>
      <c r="O317" s="13" t="str">
        <f>IF($C317,BETAW20L!N317,"")</f>
        <v/>
      </c>
      <c r="P317" s="12" t="str">
        <f>IF($C317,BETAW20L!O317,"")</f>
        <v/>
      </c>
    </row>
    <row r="318" spans="2:16" x14ac:dyDescent="0.3">
      <c r="B318" s="21">
        <f>BETAW20L!B318</f>
        <v>43958</v>
      </c>
      <c r="C318" s="66">
        <f t="shared" si="34"/>
        <v>0</v>
      </c>
      <c r="D318" s="20" t="str">
        <f>IF($C318,BETAW20L!C318,"")</f>
        <v/>
      </c>
      <c r="E318" s="22" t="str">
        <f>IF($C318,BETAW20L!D318,"")</f>
        <v/>
      </c>
      <c r="F318" s="16" t="str">
        <f>IF($C318,BETAW20L!E318,"")</f>
        <v/>
      </c>
      <c r="G318" s="16" t="str">
        <f>IF($C318,BETAW20L!F318,"")</f>
        <v/>
      </c>
      <c r="H318" s="17" t="str">
        <f>IF($C318,BETAW20L!G318,"")</f>
        <v/>
      </c>
      <c r="I318" s="16" t="str">
        <f>IF($C318,BETAW20L!H318,"")</f>
        <v/>
      </c>
      <c r="J318" s="18" t="str">
        <f>IF($C318,BETAW20L!I318,"")</f>
        <v/>
      </c>
      <c r="K318" s="17" t="str">
        <f>IF($C318,BETAW20L!J318,"")</f>
        <v/>
      </c>
      <c r="L318" s="16" t="str">
        <f>IF($C318,BETAW20L!K318,"")</f>
        <v/>
      </c>
      <c r="M318" s="15" t="str">
        <f>IF($C318,BETAW20L!L318,"")</f>
        <v/>
      </c>
      <c r="N318" s="14" t="str">
        <f>IF($C318,BETAW20L!M318,"")</f>
        <v/>
      </c>
      <c r="O318" s="13" t="str">
        <f>IF($C318,BETAW20L!N318,"")</f>
        <v/>
      </c>
      <c r="P318" s="12" t="str">
        <f>IF($C318,BETAW20L!O318,"")</f>
        <v/>
      </c>
    </row>
    <row r="319" spans="2:16" x14ac:dyDescent="0.3">
      <c r="B319" s="21">
        <f>BETAW20L!B319</f>
        <v>43957</v>
      </c>
      <c r="C319" s="66">
        <f t="shared" si="34"/>
        <v>0</v>
      </c>
      <c r="D319" s="20" t="str">
        <f>IF($C319,BETAW20L!C319,"")</f>
        <v/>
      </c>
      <c r="E319" s="22" t="str">
        <f>IF($C319,BETAW20L!D319,"")</f>
        <v/>
      </c>
      <c r="F319" s="16" t="str">
        <f>IF($C319,BETAW20L!E319,"")</f>
        <v/>
      </c>
      <c r="G319" s="16" t="str">
        <f>IF($C319,BETAW20L!F319,"")</f>
        <v/>
      </c>
      <c r="H319" s="17" t="str">
        <f>IF($C319,BETAW20L!G319,"")</f>
        <v/>
      </c>
      <c r="I319" s="16" t="str">
        <f>IF($C319,BETAW20L!H319,"")</f>
        <v/>
      </c>
      <c r="J319" s="18" t="str">
        <f>IF($C319,BETAW20L!I319,"")</f>
        <v/>
      </c>
      <c r="K319" s="17" t="str">
        <f>IF($C319,BETAW20L!J319,"")</f>
        <v/>
      </c>
      <c r="L319" s="16" t="str">
        <f>IF($C319,BETAW20L!K319,"")</f>
        <v/>
      </c>
      <c r="M319" s="15" t="str">
        <f>IF($C319,BETAW20L!L319,"")</f>
        <v/>
      </c>
      <c r="N319" s="14" t="str">
        <f>IF($C319,BETAW20L!M319,"")</f>
        <v/>
      </c>
      <c r="O319" s="13" t="str">
        <f>IF($C319,BETAW20L!N319,"")</f>
        <v/>
      </c>
      <c r="P319" s="12" t="str">
        <f>IF($C319,BETAW20L!O319,"")</f>
        <v/>
      </c>
    </row>
    <row r="320" spans="2:16" x14ac:dyDescent="0.3">
      <c r="B320" s="21">
        <f>BETAW20L!B320</f>
        <v>43956</v>
      </c>
      <c r="C320" s="66">
        <f t="shared" si="34"/>
        <v>0</v>
      </c>
      <c r="D320" s="20" t="str">
        <f>IF($C320,BETAW20L!C320,"")</f>
        <v/>
      </c>
      <c r="E320" s="22" t="str">
        <f>IF($C320,BETAW20L!D320,"")</f>
        <v/>
      </c>
      <c r="F320" s="16" t="str">
        <f>IF($C320,BETAW20L!E320,"")</f>
        <v/>
      </c>
      <c r="G320" s="16" t="str">
        <f>IF($C320,BETAW20L!F320,"")</f>
        <v/>
      </c>
      <c r="H320" s="17" t="str">
        <f>IF($C320,BETAW20L!G320,"")</f>
        <v/>
      </c>
      <c r="I320" s="16" t="str">
        <f>IF($C320,BETAW20L!H320,"")</f>
        <v/>
      </c>
      <c r="J320" s="18" t="str">
        <f>IF($C320,BETAW20L!I320,"")</f>
        <v/>
      </c>
      <c r="K320" s="17" t="str">
        <f>IF($C320,BETAW20L!J320,"")</f>
        <v/>
      </c>
      <c r="L320" s="16" t="str">
        <f>IF($C320,BETAW20L!K320,"")</f>
        <v/>
      </c>
      <c r="M320" s="15" t="str">
        <f>IF($C320,BETAW20L!L320,"")</f>
        <v/>
      </c>
      <c r="N320" s="14" t="str">
        <f>IF($C320,BETAW20L!M320,"")</f>
        <v/>
      </c>
      <c r="O320" s="13" t="str">
        <f>IF($C320,BETAW20L!N320,"")</f>
        <v/>
      </c>
      <c r="P320" s="12" t="str">
        <f>IF($C320,BETAW20L!O320,"")</f>
        <v/>
      </c>
    </row>
    <row r="321" spans="2:16" x14ac:dyDescent="0.3">
      <c r="B321" s="21">
        <f>BETAW20L!B321</f>
        <v>43955</v>
      </c>
      <c r="C321" s="66">
        <f t="shared" si="34"/>
        <v>0</v>
      </c>
      <c r="D321" s="20" t="str">
        <f>IF($C321,BETAW20L!C321,"")</f>
        <v/>
      </c>
      <c r="E321" s="22" t="str">
        <f>IF($C321,BETAW20L!D321,"")</f>
        <v/>
      </c>
      <c r="F321" s="16" t="str">
        <f>IF($C321,BETAW20L!E321,"")</f>
        <v/>
      </c>
      <c r="G321" s="16" t="str">
        <f>IF($C321,BETAW20L!F321,"")</f>
        <v/>
      </c>
      <c r="H321" s="17" t="str">
        <f>IF($C321,BETAW20L!G321,"")</f>
        <v/>
      </c>
      <c r="I321" s="16" t="str">
        <f>IF($C321,BETAW20L!H321,"")</f>
        <v/>
      </c>
      <c r="J321" s="18" t="str">
        <f>IF($C321,BETAW20L!I321,"")</f>
        <v/>
      </c>
      <c r="K321" s="17" t="str">
        <f>IF($C321,BETAW20L!J321,"")</f>
        <v/>
      </c>
      <c r="L321" s="16" t="str">
        <f>IF($C321,BETAW20L!K321,"")</f>
        <v/>
      </c>
      <c r="M321" s="15" t="str">
        <f>IF($C321,BETAW20L!L321,"")</f>
        <v/>
      </c>
      <c r="N321" s="14" t="str">
        <f>IF($C321,BETAW20L!M321,"")</f>
        <v/>
      </c>
      <c r="O321" s="13" t="str">
        <f>IF($C321,BETAW20L!N321,"")</f>
        <v/>
      </c>
      <c r="P321" s="12" t="str">
        <f>IF($C321,BETAW20L!O321,"")</f>
        <v/>
      </c>
    </row>
    <row r="322" spans="2:16" x14ac:dyDescent="0.3">
      <c r="B322" s="21">
        <f>BETAW20L!B322</f>
        <v>43951</v>
      </c>
      <c r="C322" s="66">
        <f t="shared" ref="C322:C325" si="35">IF(AND($B322&gt;=$D$3,OR($B322&lt;=$D$4,$B323&lt;$D$4)),1,0)</f>
        <v>0</v>
      </c>
      <c r="D322" s="20" t="str">
        <f>IF($C322,BETAW20L!C322,"")</f>
        <v/>
      </c>
      <c r="E322" s="22" t="str">
        <f>IF($C322,BETAW20L!D322,"")</f>
        <v/>
      </c>
      <c r="F322" s="16" t="str">
        <f>IF($C322,BETAW20L!E322,"")</f>
        <v/>
      </c>
      <c r="G322" s="16" t="str">
        <f>IF($C322,BETAW20L!F322,"")</f>
        <v/>
      </c>
      <c r="H322" s="17" t="str">
        <f>IF($C322,BETAW20L!G322,"")</f>
        <v/>
      </c>
      <c r="I322" s="16" t="str">
        <f>IF($C322,BETAW20L!H322,"")</f>
        <v/>
      </c>
      <c r="J322" s="18" t="str">
        <f>IF($C322,BETAW20L!I322,"")</f>
        <v/>
      </c>
      <c r="K322" s="17" t="str">
        <f>IF($C322,BETAW20L!J322,"")</f>
        <v/>
      </c>
      <c r="L322" s="16" t="str">
        <f>IF($C322,BETAW20L!K322,"")</f>
        <v/>
      </c>
      <c r="M322" s="15" t="str">
        <f>IF($C322,BETAW20L!L322,"")</f>
        <v/>
      </c>
      <c r="N322" s="14" t="str">
        <f>IF($C322,BETAW20L!M322,"")</f>
        <v/>
      </c>
      <c r="O322" s="13" t="str">
        <f>IF($C322,BETAW20L!N322,"")</f>
        <v/>
      </c>
      <c r="P322" s="12" t="str">
        <f>IF($C322,BETAW20L!O322,"")</f>
        <v/>
      </c>
    </row>
    <row r="323" spans="2:16" x14ac:dyDescent="0.3">
      <c r="B323" s="21">
        <f>BETAW20L!B323</f>
        <v>43950</v>
      </c>
      <c r="C323" s="66">
        <f t="shared" si="35"/>
        <v>0</v>
      </c>
      <c r="D323" s="20" t="str">
        <f>IF($C323,BETAW20L!C323,"")</f>
        <v/>
      </c>
      <c r="E323" s="22" t="str">
        <f>IF($C323,BETAW20L!D323,"")</f>
        <v/>
      </c>
      <c r="F323" s="16" t="str">
        <f>IF($C323,BETAW20L!E323,"")</f>
        <v/>
      </c>
      <c r="G323" s="16" t="str">
        <f>IF($C323,BETAW20L!F323,"")</f>
        <v/>
      </c>
      <c r="H323" s="17" t="str">
        <f>IF($C323,BETAW20L!G323,"")</f>
        <v/>
      </c>
      <c r="I323" s="16" t="str">
        <f>IF($C323,BETAW20L!H323,"")</f>
        <v/>
      </c>
      <c r="J323" s="18" t="str">
        <f>IF($C323,BETAW20L!I323,"")</f>
        <v/>
      </c>
      <c r="K323" s="17" t="str">
        <f>IF($C323,BETAW20L!J323,"")</f>
        <v/>
      </c>
      <c r="L323" s="16" t="str">
        <f>IF($C323,BETAW20L!K323,"")</f>
        <v/>
      </c>
      <c r="M323" s="15" t="str">
        <f>IF($C323,BETAW20L!L323,"")</f>
        <v/>
      </c>
      <c r="N323" s="14" t="str">
        <f>IF($C323,BETAW20L!M323,"")</f>
        <v/>
      </c>
      <c r="O323" s="13" t="str">
        <f>IF($C323,BETAW20L!N323,"")</f>
        <v/>
      </c>
      <c r="P323" s="12" t="str">
        <f>IF($C323,BETAW20L!O323,"")</f>
        <v/>
      </c>
    </row>
    <row r="324" spans="2:16" x14ac:dyDescent="0.3">
      <c r="B324" s="21">
        <f>BETAW20L!B324</f>
        <v>43949</v>
      </c>
      <c r="C324" s="66">
        <f t="shared" si="35"/>
        <v>0</v>
      </c>
      <c r="D324" s="20" t="str">
        <f>IF($C324,BETAW20L!C324,"")</f>
        <v/>
      </c>
      <c r="E324" s="22" t="str">
        <f>IF($C324,BETAW20L!D324,"")</f>
        <v/>
      </c>
      <c r="F324" s="16" t="str">
        <f>IF($C324,BETAW20L!E324,"")</f>
        <v/>
      </c>
      <c r="G324" s="16" t="str">
        <f>IF($C324,BETAW20L!F324,"")</f>
        <v/>
      </c>
      <c r="H324" s="17" t="str">
        <f>IF($C324,BETAW20L!G324,"")</f>
        <v/>
      </c>
      <c r="I324" s="16" t="str">
        <f>IF($C324,BETAW20L!H324,"")</f>
        <v/>
      </c>
      <c r="J324" s="18" t="str">
        <f>IF($C324,BETAW20L!I324,"")</f>
        <v/>
      </c>
      <c r="K324" s="17" t="str">
        <f>IF($C324,BETAW20L!J324,"")</f>
        <v/>
      </c>
      <c r="L324" s="16" t="str">
        <f>IF($C324,BETAW20L!K324,"")</f>
        <v/>
      </c>
      <c r="M324" s="15" t="str">
        <f>IF($C324,BETAW20L!L324,"")</f>
        <v/>
      </c>
      <c r="N324" s="14" t="str">
        <f>IF($C324,BETAW20L!M324,"")</f>
        <v/>
      </c>
      <c r="O324" s="13" t="str">
        <f>IF($C324,BETAW20L!N324,"")</f>
        <v/>
      </c>
      <c r="P324" s="12" t="str">
        <f>IF($C324,BETAW20L!O324,"")</f>
        <v/>
      </c>
    </row>
    <row r="325" spans="2:16" x14ac:dyDescent="0.3">
      <c r="B325" s="21">
        <f>BETAW20L!B325</f>
        <v>43948</v>
      </c>
      <c r="C325" s="66">
        <f t="shared" si="35"/>
        <v>0</v>
      </c>
      <c r="D325" s="20" t="str">
        <f>IF($C325,BETAW20L!C325,"")</f>
        <v/>
      </c>
      <c r="E325" s="22" t="str">
        <f>IF($C325,BETAW20L!D325,"")</f>
        <v/>
      </c>
      <c r="F325" s="16" t="str">
        <f>IF($C325,BETAW20L!E325,"")</f>
        <v/>
      </c>
      <c r="G325" s="16" t="str">
        <f>IF($C325,BETAW20L!F325,"")</f>
        <v/>
      </c>
      <c r="H325" s="17" t="str">
        <f>IF($C325,BETAW20L!G325,"")</f>
        <v/>
      </c>
      <c r="I325" s="16" t="str">
        <f>IF($C325,BETAW20L!H325,"")</f>
        <v/>
      </c>
      <c r="J325" s="18" t="str">
        <f>IF($C325,BETAW20L!I325,"")</f>
        <v/>
      </c>
      <c r="K325" s="17" t="str">
        <f>IF($C325,BETAW20L!J325,"")</f>
        <v/>
      </c>
      <c r="L325" s="16" t="str">
        <f>IF($C325,BETAW20L!K325,"")</f>
        <v/>
      </c>
      <c r="M325" s="15" t="str">
        <f>IF($C325,BETAW20L!L325,"")</f>
        <v/>
      </c>
      <c r="N325" s="14" t="str">
        <f>IF($C325,BETAW20L!M325,"")</f>
        <v/>
      </c>
      <c r="O325" s="13" t="str">
        <f>IF($C325,BETAW20L!N325,"")</f>
        <v/>
      </c>
      <c r="P325" s="12" t="str">
        <f>IF($C325,BETAW20L!O325,"")</f>
        <v/>
      </c>
    </row>
    <row r="326" spans="2:16" x14ac:dyDescent="0.3">
      <c r="B326" s="21">
        <f>BETAW20L!B326</f>
        <v>43945</v>
      </c>
      <c r="C326" s="66">
        <f t="shared" ref="C326:C330" si="36">IF(AND($B326&gt;=$D$3,OR($B326&lt;=$D$4,$B327&lt;$D$4)),1,0)</f>
        <v>0</v>
      </c>
      <c r="D326" s="20" t="str">
        <f>IF($C326,BETAW20L!C326,"")</f>
        <v/>
      </c>
      <c r="E326" s="22" t="str">
        <f>IF($C326,BETAW20L!D326,"")</f>
        <v/>
      </c>
      <c r="F326" s="16" t="str">
        <f>IF($C326,BETAW20L!E326,"")</f>
        <v/>
      </c>
      <c r="G326" s="16" t="str">
        <f>IF($C326,BETAW20L!F326,"")</f>
        <v/>
      </c>
      <c r="H326" s="17" t="str">
        <f>IF($C326,BETAW20L!G326,"")</f>
        <v/>
      </c>
      <c r="I326" s="16" t="str">
        <f>IF($C326,BETAW20L!H326,"")</f>
        <v/>
      </c>
      <c r="J326" s="18" t="str">
        <f>IF($C326,BETAW20L!I326,"")</f>
        <v/>
      </c>
      <c r="K326" s="17" t="str">
        <f>IF($C326,BETAW20L!J326,"")</f>
        <v/>
      </c>
      <c r="L326" s="16" t="str">
        <f>IF($C326,BETAW20L!K326,"")</f>
        <v/>
      </c>
      <c r="M326" s="15" t="str">
        <f>IF($C326,BETAW20L!L326,"")</f>
        <v/>
      </c>
      <c r="N326" s="14" t="str">
        <f>IF($C326,BETAW20L!M326,"")</f>
        <v/>
      </c>
      <c r="O326" s="13" t="str">
        <f>IF($C326,BETAW20L!N326,"")</f>
        <v/>
      </c>
      <c r="P326" s="12" t="str">
        <f>IF($C326,BETAW20L!O326,"")</f>
        <v/>
      </c>
    </row>
    <row r="327" spans="2:16" x14ac:dyDescent="0.3">
      <c r="B327" s="21">
        <f>BETAW20L!B327</f>
        <v>43944</v>
      </c>
      <c r="C327" s="66">
        <f t="shared" si="36"/>
        <v>0</v>
      </c>
      <c r="D327" s="20" t="str">
        <f>IF($C327,BETAW20L!C327,"")</f>
        <v/>
      </c>
      <c r="E327" s="22" t="str">
        <f>IF($C327,BETAW20L!D327,"")</f>
        <v/>
      </c>
      <c r="F327" s="16" t="str">
        <f>IF($C327,BETAW20L!E327,"")</f>
        <v/>
      </c>
      <c r="G327" s="16" t="str">
        <f>IF($C327,BETAW20L!F327,"")</f>
        <v/>
      </c>
      <c r="H327" s="17" t="str">
        <f>IF($C327,BETAW20L!G327,"")</f>
        <v/>
      </c>
      <c r="I327" s="16" t="str">
        <f>IF($C327,BETAW20L!H327,"")</f>
        <v/>
      </c>
      <c r="J327" s="18" t="str">
        <f>IF($C327,BETAW20L!I327,"")</f>
        <v/>
      </c>
      <c r="K327" s="17" t="str">
        <f>IF($C327,BETAW20L!J327,"")</f>
        <v/>
      </c>
      <c r="L327" s="16" t="str">
        <f>IF($C327,BETAW20L!K327,"")</f>
        <v/>
      </c>
      <c r="M327" s="15" t="str">
        <f>IF($C327,BETAW20L!L327,"")</f>
        <v/>
      </c>
      <c r="N327" s="14" t="str">
        <f>IF($C327,BETAW20L!M327,"")</f>
        <v/>
      </c>
      <c r="O327" s="13" t="str">
        <f>IF($C327,BETAW20L!N327,"")</f>
        <v/>
      </c>
      <c r="P327" s="12" t="str">
        <f>IF($C327,BETAW20L!O327,"")</f>
        <v/>
      </c>
    </row>
    <row r="328" spans="2:16" x14ac:dyDescent="0.3">
      <c r="B328" s="21">
        <f>BETAW20L!B328</f>
        <v>43943</v>
      </c>
      <c r="C328" s="66">
        <f t="shared" si="36"/>
        <v>0</v>
      </c>
      <c r="D328" s="20" t="str">
        <f>IF($C328,BETAW20L!C328,"")</f>
        <v/>
      </c>
      <c r="E328" s="22" t="str">
        <f>IF($C328,BETAW20L!D328,"")</f>
        <v/>
      </c>
      <c r="F328" s="16" t="str">
        <f>IF($C328,BETAW20L!E328,"")</f>
        <v/>
      </c>
      <c r="G328" s="16" t="str">
        <f>IF($C328,BETAW20L!F328,"")</f>
        <v/>
      </c>
      <c r="H328" s="17" t="str">
        <f>IF($C328,BETAW20L!G328,"")</f>
        <v/>
      </c>
      <c r="I328" s="16" t="str">
        <f>IF($C328,BETAW20L!H328,"")</f>
        <v/>
      </c>
      <c r="J328" s="18" t="str">
        <f>IF($C328,BETAW20L!I328,"")</f>
        <v/>
      </c>
      <c r="K328" s="17" t="str">
        <f>IF($C328,BETAW20L!J328,"")</f>
        <v/>
      </c>
      <c r="L328" s="16" t="str">
        <f>IF($C328,BETAW20L!K328,"")</f>
        <v/>
      </c>
      <c r="M328" s="15" t="str">
        <f>IF($C328,BETAW20L!L328,"")</f>
        <v/>
      </c>
      <c r="N328" s="14" t="str">
        <f>IF($C328,BETAW20L!M328,"")</f>
        <v/>
      </c>
      <c r="O328" s="13" t="str">
        <f>IF($C328,BETAW20L!N328,"")</f>
        <v/>
      </c>
      <c r="P328" s="12" t="str">
        <f>IF($C328,BETAW20L!O328,"")</f>
        <v/>
      </c>
    </row>
    <row r="329" spans="2:16" x14ac:dyDescent="0.3">
      <c r="B329" s="21">
        <f>BETAW20L!B329</f>
        <v>43942</v>
      </c>
      <c r="C329" s="66">
        <f t="shared" si="36"/>
        <v>0</v>
      </c>
      <c r="D329" s="20" t="str">
        <f>IF($C329,BETAW20L!C329,"")</f>
        <v/>
      </c>
      <c r="E329" s="22" t="str">
        <f>IF($C329,BETAW20L!D329,"")</f>
        <v/>
      </c>
      <c r="F329" s="16" t="str">
        <f>IF($C329,BETAW20L!E329,"")</f>
        <v/>
      </c>
      <c r="G329" s="16" t="str">
        <f>IF($C329,BETAW20L!F329,"")</f>
        <v/>
      </c>
      <c r="H329" s="17" t="str">
        <f>IF($C329,BETAW20L!G329,"")</f>
        <v/>
      </c>
      <c r="I329" s="16" t="str">
        <f>IF($C329,BETAW20L!H329,"")</f>
        <v/>
      </c>
      <c r="J329" s="18" t="str">
        <f>IF($C329,BETAW20L!I329,"")</f>
        <v/>
      </c>
      <c r="K329" s="17" t="str">
        <f>IF($C329,BETAW20L!J329,"")</f>
        <v/>
      </c>
      <c r="L329" s="16" t="str">
        <f>IF($C329,BETAW20L!K329,"")</f>
        <v/>
      </c>
      <c r="M329" s="15" t="str">
        <f>IF($C329,BETAW20L!L329,"")</f>
        <v/>
      </c>
      <c r="N329" s="14" t="str">
        <f>IF($C329,BETAW20L!M329,"")</f>
        <v/>
      </c>
      <c r="O329" s="13" t="str">
        <f>IF($C329,BETAW20L!N329,"")</f>
        <v/>
      </c>
      <c r="P329" s="12" t="str">
        <f>IF($C329,BETAW20L!O329,"")</f>
        <v/>
      </c>
    </row>
    <row r="330" spans="2:16" x14ac:dyDescent="0.3">
      <c r="B330" s="21">
        <f>BETAW20L!B330</f>
        <v>43941</v>
      </c>
      <c r="C330" s="66">
        <f t="shared" si="36"/>
        <v>0</v>
      </c>
      <c r="D330" s="20" t="str">
        <f>IF($C330,BETAW20L!C330,"")</f>
        <v/>
      </c>
      <c r="E330" s="22" t="str">
        <f>IF($C330,BETAW20L!D330,"")</f>
        <v/>
      </c>
      <c r="F330" s="16" t="str">
        <f>IF($C330,BETAW20L!E330,"")</f>
        <v/>
      </c>
      <c r="G330" s="16" t="str">
        <f>IF($C330,BETAW20L!F330,"")</f>
        <v/>
      </c>
      <c r="H330" s="17" t="str">
        <f>IF($C330,BETAW20L!G330,"")</f>
        <v/>
      </c>
      <c r="I330" s="16" t="str">
        <f>IF($C330,BETAW20L!H330,"")</f>
        <v/>
      </c>
      <c r="J330" s="18" t="str">
        <f>IF($C330,BETAW20L!I330,"")</f>
        <v/>
      </c>
      <c r="K330" s="17" t="str">
        <f>IF($C330,BETAW20L!J330,"")</f>
        <v/>
      </c>
      <c r="L330" s="16" t="str">
        <f>IF($C330,BETAW20L!K330,"")</f>
        <v/>
      </c>
      <c r="M330" s="15" t="str">
        <f>IF($C330,BETAW20L!L330,"")</f>
        <v/>
      </c>
      <c r="N330" s="14" t="str">
        <f>IF($C330,BETAW20L!M330,"")</f>
        <v/>
      </c>
      <c r="O330" s="13" t="str">
        <f>IF($C330,BETAW20L!N330,"")</f>
        <v/>
      </c>
      <c r="P330" s="12" t="str">
        <f>IF($C330,BETAW20L!O330,"")</f>
        <v/>
      </c>
    </row>
    <row r="331" spans="2:16" x14ac:dyDescent="0.3">
      <c r="B331" s="21">
        <f>BETAW20L!B331</f>
        <v>43938</v>
      </c>
      <c r="C331" s="73">
        <f>IF(AND($B331&gt;=$D$3,OR($B331&lt;=$D$4,$B332&lt;$D$4)),1,0)</f>
        <v>0</v>
      </c>
      <c r="D331" s="20" t="str">
        <f>IF($C331,BETAW20L!C331,"")</f>
        <v/>
      </c>
      <c r="E331" s="22" t="str">
        <f>IF($C331,BETAW20L!D331,"")</f>
        <v/>
      </c>
      <c r="F331" s="16" t="str">
        <f>IF($C331,BETAW20L!E331,"")</f>
        <v/>
      </c>
      <c r="G331" s="16" t="str">
        <f>IF($C331,BETAW20L!F331,"")</f>
        <v/>
      </c>
      <c r="H331" s="17" t="str">
        <f>IF($C331,BETAW20L!G331,"")</f>
        <v/>
      </c>
      <c r="I331" s="16" t="str">
        <f>IF($C331,BETAW20L!H331,"")</f>
        <v/>
      </c>
      <c r="J331" s="18" t="str">
        <f>IF($C331,BETAW20L!I331,"")</f>
        <v/>
      </c>
      <c r="K331" s="17" t="str">
        <f>IF($C331,BETAW20L!J331,"")</f>
        <v/>
      </c>
      <c r="L331" s="16" t="str">
        <f>IF($C331,BETAW20L!K331,"")</f>
        <v/>
      </c>
      <c r="M331" s="15" t="str">
        <f>IF($C331,BETAW20L!L331,"")</f>
        <v/>
      </c>
      <c r="N331" s="14" t="str">
        <f>IF($C331,BETAW20L!M331,"")</f>
        <v/>
      </c>
      <c r="O331" s="13" t="str">
        <f>IF($C331,BETAW20L!N331,"")</f>
        <v/>
      </c>
      <c r="P331" s="12" t="str">
        <f>IF($C331,BETAW20L!O331,"")</f>
        <v/>
      </c>
    </row>
    <row r="332" spans="2:16" x14ac:dyDescent="0.3">
      <c r="B332" s="21">
        <f>BETAW20L!B332</f>
        <v>43937</v>
      </c>
      <c r="C332" s="73">
        <f t="shared" ref="C332:C368" si="37">IF(AND($B332&gt;=$D$3,OR($B332&lt;=$D$4,$B333&lt;$D$4)),1,0)</f>
        <v>0</v>
      </c>
      <c r="D332" s="20" t="str">
        <f>IF($C332,BETAW20L!C332,"")</f>
        <v/>
      </c>
      <c r="E332" s="22" t="str">
        <f>IF($C332,BETAW20L!D332,"")</f>
        <v/>
      </c>
      <c r="F332" s="16" t="str">
        <f>IF($C332,BETAW20L!E332,"")</f>
        <v/>
      </c>
      <c r="G332" s="16" t="str">
        <f>IF($C332,BETAW20L!F332,"")</f>
        <v/>
      </c>
      <c r="H332" s="17" t="str">
        <f>IF($C332,BETAW20L!G332,"")</f>
        <v/>
      </c>
      <c r="I332" s="16" t="str">
        <f>IF($C332,BETAW20L!H332,"")</f>
        <v/>
      </c>
      <c r="J332" s="18" t="str">
        <f>IF($C332,BETAW20L!I332,"")</f>
        <v/>
      </c>
      <c r="K332" s="17" t="str">
        <f>IF($C332,BETAW20L!J332,"")</f>
        <v/>
      </c>
      <c r="L332" s="16" t="str">
        <f>IF($C332,BETAW20L!K332,"")</f>
        <v/>
      </c>
      <c r="M332" s="15" t="str">
        <f>IF($C332,BETAW20L!L332,"")</f>
        <v/>
      </c>
      <c r="N332" s="14" t="str">
        <f>IF($C332,BETAW20L!M332,"")</f>
        <v/>
      </c>
      <c r="O332" s="13" t="str">
        <f>IF($C332,BETAW20L!N332,"")</f>
        <v/>
      </c>
      <c r="P332" s="12" t="str">
        <f>IF($C332,BETAW20L!O332,"")</f>
        <v/>
      </c>
    </row>
    <row r="333" spans="2:16" x14ac:dyDescent="0.3">
      <c r="B333" s="21">
        <f>BETAW20L!B333</f>
        <v>43936</v>
      </c>
      <c r="C333" s="73">
        <f t="shared" si="37"/>
        <v>0</v>
      </c>
      <c r="D333" s="20" t="str">
        <f>IF($C333,BETAW20L!C333,"")</f>
        <v/>
      </c>
      <c r="E333" s="22" t="str">
        <f>IF($C333,BETAW20L!D333,"")</f>
        <v/>
      </c>
      <c r="F333" s="16" t="str">
        <f>IF($C333,BETAW20L!E333,"")</f>
        <v/>
      </c>
      <c r="G333" s="16" t="str">
        <f>IF($C333,BETAW20L!F333,"")</f>
        <v/>
      </c>
      <c r="H333" s="17" t="str">
        <f>IF($C333,BETAW20L!G333,"")</f>
        <v/>
      </c>
      <c r="I333" s="16" t="str">
        <f>IF($C333,BETAW20L!H333,"")</f>
        <v/>
      </c>
      <c r="J333" s="18" t="str">
        <f>IF($C333,BETAW20L!I333,"")</f>
        <v/>
      </c>
      <c r="K333" s="17" t="str">
        <f>IF($C333,BETAW20L!J333,"")</f>
        <v/>
      </c>
      <c r="L333" s="16" t="str">
        <f>IF($C333,BETAW20L!K333,"")</f>
        <v/>
      </c>
      <c r="M333" s="15" t="str">
        <f>IF($C333,BETAW20L!L333,"")</f>
        <v/>
      </c>
      <c r="N333" s="14" t="str">
        <f>IF($C333,BETAW20L!M333,"")</f>
        <v/>
      </c>
      <c r="O333" s="13" t="str">
        <f>IF($C333,BETAW20L!N333,"")</f>
        <v/>
      </c>
      <c r="P333" s="12" t="str">
        <f>IF($C333,BETAW20L!O333,"")</f>
        <v/>
      </c>
    </row>
    <row r="334" spans="2:16" x14ac:dyDescent="0.3">
      <c r="B334" s="21">
        <f>BETAW20L!B334</f>
        <v>43935</v>
      </c>
      <c r="C334" s="73">
        <f t="shared" si="37"/>
        <v>0</v>
      </c>
      <c r="D334" s="20" t="str">
        <f>IF($C334,BETAW20L!C334,"")</f>
        <v/>
      </c>
      <c r="E334" s="22" t="str">
        <f>IF($C334,BETAW20L!D334,"")</f>
        <v/>
      </c>
      <c r="F334" s="16" t="str">
        <f>IF($C334,BETAW20L!E334,"")</f>
        <v/>
      </c>
      <c r="G334" s="16" t="str">
        <f>IF($C334,BETAW20L!F334,"")</f>
        <v/>
      </c>
      <c r="H334" s="17" t="str">
        <f>IF($C334,BETAW20L!G334,"")</f>
        <v/>
      </c>
      <c r="I334" s="16" t="str">
        <f>IF($C334,BETAW20L!H334,"")</f>
        <v/>
      </c>
      <c r="J334" s="18" t="str">
        <f>IF($C334,BETAW20L!I334,"")</f>
        <v/>
      </c>
      <c r="K334" s="17" t="str">
        <f>IF($C334,BETAW20L!J334,"")</f>
        <v/>
      </c>
      <c r="L334" s="16" t="str">
        <f>IF($C334,BETAW20L!K334,"")</f>
        <v/>
      </c>
      <c r="M334" s="15" t="str">
        <f>IF($C334,BETAW20L!L334,"")</f>
        <v/>
      </c>
      <c r="N334" s="14" t="str">
        <f>IF($C334,BETAW20L!M334,"")</f>
        <v/>
      </c>
      <c r="O334" s="13" t="str">
        <f>IF($C334,BETAW20L!N334,"")</f>
        <v/>
      </c>
      <c r="P334" s="12" t="str">
        <f>IF($C334,BETAW20L!O334,"")</f>
        <v/>
      </c>
    </row>
    <row r="335" spans="2:16" x14ac:dyDescent="0.3">
      <c r="B335" s="21">
        <f>BETAW20L!B335</f>
        <v>43930</v>
      </c>
      <c r="C335" s="73">
        <f t="shared" si="37"/>
        <v>0</v>
      </c>
      <c r="D335" s="20" t="str">
        <f>IF($C335,BETAW20L!C335,"")</f>
        <v/>
      </c>
      <c r="E335" s="22" t="str">
        <f>IF($C335,BETAW20L!D335,"")</f>
        <v/>
      </c>
      <c r="F335" s="16" t="str">
        <f>IF($C335,BETAW20L!E335,"")</f>
        <v/>
      </c>
      <c r="G335" s="16" t="str">
        <f>IF($C335,BETAW20L!F335,"")</f>
        <v/>
      </c>
      <c r="H335" s="17" t="str">
        <f>IF($C335,BETAW20L!G335,"")</f>
        <v/>
      </c>
      <c r="I335" s="16" t="str">
        <f>IF($C335,BETAW20L!H335,"")</f>
        <v/>
      </c>
      <c r="J335" s="18" t="str">
        <f>IF($C335,BETAW20L!I335,"")</f>
        <v/>
      </c>
      <c r="K335" s="17" t="str">
        <f>IF($C335,BETAW20L!J335,"")</f>
        <v/>
      </c>
      <c r="L335" s="16" t="str">
        <f>IF($C335,BETAW20L!K335,"")</f>
        <v/>
      </c>
      <c r="M335" s="15" t="str">
        <f>IF($C335,BETAW20L!L335,"")</f>
        <v/>
      </c>
      <c r="N335" s="14" t="str">
        <f>IF($C335,BETAW20L!M335,"")</f>
        <v/>
      </c>
      <c r="O335" s="13" t="str">
        <f>IF($C335,BETAW20L!N335,"")</f>
        <v/>
      </c>
      <c r="P335" s="12" t="str">
        <f>IF($C335,BETAW20L!O335,"")</f>
        <v/>
      </c>
    </row>
    <row r="336" spans="2:16" x14ac:dyDescent="0.3">
      <c r="B336" s="21">
        <f>BETAW20L!B336</f>
        <v>43929</v>
      </c>
      <c r="C336" s="73">
        <f t="shared" si="37"/>
        <v>0</v>
      </c>
      <c r="D336" s="20" t="str">
        <f>IF($C336,BETAW20L!C336,"")</f>
        <v/>
      </c>
      <c r="E336" s="22" t="str">
        <f>IF($C336,BETAW20L!D336,"")</f>
        <v/>
      </c>
      <c r="F336" s="16" t="str">
        <f>IF($C336,BETAW20L!E336,"")</f>
        <v/>
      </c>
      <c r="G336" s="16" t="str">
        <f>IF($C336,BETAW20L!F336,"")</f>
        <v/>
      </c>
      <c r="H336" s="17" t="str">
        <f>IF($C336,BETAW20L!G336,"")</f>
        <v/>
      </c>
      <c r="I336" s="16" t="str">
        <f>IF($C336,BETAW20L!H336,"")</f>
        <v/>
      </c>
      <c r="J336" s="18" t="str">
        <f>IF($C336,BETAW20L!I336,"")</f>
        <v/>
      </c>
      <c r="K336" s="17" t="str">
        <f>IF($C336,BETAW20L!J336,"")</f>
        <v/>
      </c>
      <c r="L336" s="16" t="str">
        <f>IF($C336,BETAW20L!K336,"")</f>
        <v/>
      </c>
      <c r="M336" s="15" t="str">
        <f>IF($C336,BETAW20L!L336,"")</f>
        <v/>
      </c>
      <c r="N336" s="14" t="str">
        <f>IF($C336,BETAW20L!M336,"")</f>
        <v/>
      </c>
      <c r="O336" s="13" t="str">
        <f>IF($C336,BETAW20L!N336,"")</f>
        <v/>
      </c>
      <c r="P336" s="12" t="str">
        <f>IF($C336,BETAW20L!O336,"")</f>
        <v/>
      </c>
    </row>
    <row r="337" spans="2:16" x14ac:dyDescent="0.3">
      <c r="B337" s="21">
        <f>BETAW20L!B337</f>
        <v>43928</v>
      </c>
      <c r="C337" s="73">
        <f t="shared" si="37"/>
        <v>0</v>
      </c>
      <c r="D337" s="20" t="str">
        <f>IF($C337,BETAW20L!C337,"")</f>
        <v/>
      </c>
      <c r="E337" s="19" t="str">
        <f>IF($C337,BETAW20L!D337,"")</f>
        <v/>
      </c>
      <c r="F337" s="16" t="str">
        <f>IF($C337,BETAW20L!E337,"")</f>
        <v/>
      </c>
      <c r="G337" s="16" t="str">
        <f>IF($C337,BETAW20L!F337,"")</f>
        <v/>
      </c>
      <c r="H337" s="17" t="str">
        <f>IF($C337,BETAW20L!G337,"")</f>
        <v/>
      </c>
      <c r="I337" s="16" t="str">
        <f>IF($C337,BETAW20L!H337,"")</f>
        <v/>
      </c>
      <c r="J337" s="18" t="str">
        <f>IF($C337,BETAW20L!I337,"")</f>
        <v/>
      </c>
      <c r="K337" s="17" t="str">
        <f>IF($C337,BETAW20L!J337,"")</f>
        <v/>
      </c>
      <c r="L337" s="16" t="str">
        <f>IF($C337,BETAW20L!K337,"")</f>
        <v/>
      </c>
      <c r="M337" s="15" t="str">
        <f>IF($C337,BETAW20L!L337,"")</f>
        <v/>
      </c>
      <c r="N337" s="14" t="str">
        <f>IF($C337,BETAW20L!M337,"")</f>
        <v/>
      </c>
      <c r="O337" s="13" t="str">
        <f>IF($C337,BETAW20L!N337,"")</f>
        <v/>
      </c>
      <c r="P337" s="12" t="str">
        <f>IF($C337,BETAW20L!O337,"")</f>
        <v/>
      </c>
    </row>
    <row r="338" spans="2:16" x14ac:dyDescent="0.3">
      <c r="B338" s="21">
        <f>BETAW20L!B338</f>
        <v>43927</v>
      </c>
      <c r="C338" s="73">
        <f t="shared" si="37"/>
        <v>0</v>
      </c>
      <c r="D338" s="20" t="str">
        <f>IF($C338,BETAW20L!C338,"")</f>
        <v/>
      </c>
      <c r="E338" s="19" t="str">
        <f>IF($C338,BETAW20L!D338,"")</f>
        <v/>
      </c>
      <c r="F338" s="16" t="str">
        <f>IF($C338,BETAW20L!E338,"")</f>
        <v/>
      </c>
      <c r="G338" s="16" t="str">
        <f>IF($C338,BETAW20L!F338,"")</f>
        <v/>
      </c>
      <c r="H338" s="17" t="str">
        <f>IF($C338,BETAW20L!G338,"")</f>
        <v/>
      </c>
      <c r="I338" s="16" t="str">
        <f>IF($C338,BETAW20L!H338,"")</f>
        <v/>
      </c>
      <c r="J338" s="18" t="str">
        <f>IF($C338,BETAW20L!I338,"")</f>
        <v/>
      </c>
      <c r="K338" s="17" t="str">
        <f>IF($C338,BETAW20L!J338,"")</f>
        <v/>
      </c>
      <c r="L338" s="16" t="str">
        <f>IF($C338,BETAW20L!K338,"")</f>
        <v/>
      </c>
      <c r="M338" s="15" t="str">
        <f>IF($C338,BETAW20L!L338,"")</f>
        <v/>
      </c>
      <c r="N338" s="14" t="str">
        <f>IF($C338,BETAW20L!M338,"")</f>
        <v/>
      </c>
      <c r="O338" s="13" t="str">
        <f>IF($C338,BETAW20L!N338,"")</f>
        <v/>
      </c>
      <c r="P338" s="12" t="str">
        <f>IF($C338,BETAW20L!O338,"")</f>
        <v/>
      </c>
    </row>
    <row r="339" spans="2:16" x14ac:dyDescent="0.3">
      <c r="B339" s="21">
        <f>BETAW20L!B339</f>
        <v>43924</v>
      </c>
      <c r="C339" s="73">
        <f t="shared" si="37"/>
        <v>0</v>
      </c>
      <c r="D339" s="20" t="str">
        <f>IF($C339,BETAW20L!C339,"")</f>
        <v/>
      </c>
      <c r="E339" s="19" t="str">
        <f>IF($C339,BETAW20L!D339,"")</f>
        <v/>
      </c>
      <c r="F339" s="16" t="str">
        <f>IF($C339,BETAW20L!E339,"")</f>
        <v/>
      </c>
      <c r="G339" s="16" t="str">
        <f>IF($C339,BETAW20L!F339,"")</f>
        <v/>
      </c>
      <c r="H339" s="17" t="str">
        <f>IF($C339,BETAW20L!G339,"")</f>
        <v/>
      </c>
      <c r="I339" s="16" t="str">
        <f>IF($C339,BETAW20L!H339,"")</f>
        <v/>
      </c>
      <c r="J339" s="18" t="str">
        <f>IF($C339,BETAW20L!I339,"")</f>
        <v/>
      </c>
      <c r="K339" s="17" t="str">
        <f>IF($C339,BETAW20L!J339,"")</f>
        <v/>
      </c>
      <c r="L339" s="16" t="str">
        <f>IF($C339,BETAW20L!K339,"")</f>
        <v/>
      </c>
      <c r="M339" s="15" t="str">
        <f>IF($C339,BETAW20L!L339,"")</f>
        <v/>
      </c>
      <c r="N339" s="14" t="str">
        <f>IF($C339,BETAW20L!M339,"")</f>
        <v/>
      </c>
      <c r="O339" s="13" t="str">
        <f>IF($C339,BETAW20L!N339,"")</f>
        <v/>
      </c>
      <c r="P339" s="12" t="str">
        <f>IF($C339,BETAW20L!O339,"")</f>
        <v/>
      </c>
    </row>
    <row r="340" spans="2:16" x14ac:dyDescent="0.3">
      <c r="B340" s="21">
        <f>BETAW20L!B340</f>
        <v>43923</v>
      </c>
      <c r="C340" s="73">
        <f t="shared" si="37"/>
        <v>0</v>
      </c>
      <c r="D340" s="20" t="str">
        <f>IF($C340,BETAW20L!C340,"")</f>
        <v/>
      </c>
      <c r="E340" s="19" t="str">
        <f>IF($C340,BETAW20L!D340,"")</f>
        <v/>
      </c>
      <c r="F340" s="16" t="str">
        <f>IF($C340,BETAW20L!E340,"")</f>
        <v/>
      </c>
      <c r="G340" s="16" t="str">
        <f>IF($C340,BETAW20L!F340,"")</f>
        <v/>
      </c>
      <c r="H340" s="17" t="str">
        <f>IF($C340,BETAW20L!G340,"")</f>
        <v/>
      </c>
      <c r="I340" s="16" t="str">
        <f>IF($C340,BETAW20L!H340,"")</f>
        <v/>
      </c>
      <c r="J340" s="18" t="str">
        <f>IF($C340,BETAW20L!I340,"")</f>
        <v/>
      </c>
      <c r="K340" s="17" t="str">
        <f>IF($C340,BETAW20L!J340,"")</f>
        <v/>
      </c>
      <c r="L340" s="16" t="str">
        <f>IF($C340,BETAW20L!K340,"")</f>
        <v/>
      </c>
      <c r="M340" s="15" t="str">
        <f>IF($C340,BETAW20L!L340,"")</f>
        <v/>
      </c>
      <c r="N340" s="14" t="str">
        <f>IF($C340,BETAW20L!M340,"")</f>
        <v/>
      </c>
      <c r="O340" s="13" t="str">
        <f>IF($C340,BETAW20L!N340,"")</f>
        <v/>
      </c>
      <c r="P340" s="12" t="str">
        <f>IF($C340,BETAW20L!O340,"")</f>
        <v/>
      </c>
    </row>
    <row r="341" spans="2:16" x14ac:dyDescent="0.3">
      <c r="B341" s="21">
        <f>BETAW20L!B341</f>
        <v>43922</v>
      </c>
      <c r="C341" s="73">
        <f t="shared" si="37"/>
        <v>0</v>
      </c>
      <c r="D341" s="20" t="str">
        <f>IF($C341,BETAW20L!C341,"")</f>
        <v/>
      </c>
      <c r="E341" s="19" t="str">
        <f>IF($C341,BETAW20L!D341,"")</f>
        <v/>
      </c>
      <c r="F341" s="16" t="str">
        <f>IF($C341,BETAW20L!E341,"")</f>
        <v/>
      </c>
      <c r="G341" s="16" t="str">
        <f>IF($C341,BETAW20L!F341,"")</f>
        <v/>
      </c>
      <c r="H341" s="17" t="str">
        <f>IF($C341,BETAW20L!G341,"")</f>
        <v/>
      </c>
      <c r="I341" s="16" t="str">
        <f>IF($C341,BETAW20L!H341,"")</f>
        <v/>
      </c>
      <c r="J341" s="18" t="str">
        <f>IF($C341,BETAW20L!I341,"")</f>
        <v/>
      </c>
      <c r="K341" s="17" t="str">
        <f>IF($C341,BETAW20L!J341,"")</f>
        <v/>
      </c>
      <c r="L341" s="16" t="str">
        <f>IF($C341,BETAW20L!K341,"")</f>
        <v/>
      </c>
      <c r="M341" s="15" t="str">
        <f>IF($C341,BETAW20L!L341,"")</f>
        <v/>
      </c>
      <c r="N341" s="14" t="str">
        <f>IF($C341,BETAW20L!M341,"")</f>
        <v/>
      </c>
      <c r="O341" s="13" t="str">
        <f>IF($C341,BETAW20L!N341,"")</f>
        <v/>
      </c>
      <c r="P341" s="12" t="str">
        <f>IF($C341,BETAW20L!O341,"")</f>
        <v/>
      </c>
    </row>
    <row r="342" spans="2:16" x14ac:dyDescent="0.3">
      <c r="B342" s="21">
        <f>BETAW20L!B342</f>
        <v>43921</v>
      </c>
      <c r="C342" s="73">
        <f t="shared" si="37"/>
        <v>0</v>
      </c>
      <c r="D342" s="20" t="str">
        <f>IF($C342,BETAW20L!C342,"")</f>
        <v/>
      </c>
      <c r="E342" s="19" t="str">
        <f>IF($C342,BETAW20L!D342,"")</f>
        <v/>
      </c>
      <c r="F342" s="16" t="str">
        <f>IF($C342,BETAW20L!E342,"")</f>
        <v/>
      </c>
      <c r="G342" s="16" t="str">
        <f>IF($C342,BETAW20L!F342,"")</f>
        <v/>
      </c>
      <c r="H342" s="17" t="str">
        <f>IF($C342,BETAW20L!G342,"")</f>
        <v/>
      </c>
      <c r="I342" s="16" t="str">
        <f>IF($C342,BETAW20L!H342,"")</f>
        <v/>
      </c>
      <c r="J342" s="18" t="str">
        <f>IF($C342,BETAW20L!I342,"")</f>
        <v/>
      </c>
      <c r="K342" s="17" t="str">
        <f>IF($C342,BETAW20L!J342,"")</f>
        <v/>
      </c>
      <c r="L342" s="16" t="str">
        <f>IF($C342,BETAW20L!K342,"")</f>
        <v/>
      </c>
      <c r="M342" s="15" t="str">
        <f>IF($C342,BETAW20L!L342,"")</f>
        <v/>
      </c>
      <c r="N342" s="14" t="str">
        <f>IF($C342,BETAW20L!M342,"")</f>
        <v/>
      </c>
      <c r="O342" s="13" t="str">
        <f>IF($C342,BETAW20L!N342,"")</f>
        <v/>
      </c>
      <c r="P342" s="12" t="str">
        <f>IF($C342,BETAW20L!O342,"")</f>
        <v/>
      </c>
    </row>
    <row r="343" spans="2:16" x14ac:dyDescent="0.3">
      <c r="B343" s="21">
        <f>BETAW20L!B343</f>
        <v>43920</v>
      </c>
      <c r="C343" s="73">
        <f t="shared" si="37"/>
        <v>0</v>
      </c>
      <c r="D343" s="20" t="str">
        <f>IF($C343,BETAW20L!C343,"")</f>
        <v/>
      </c>
      <c r="E343" s="19" t="str">
        <f>IF($C343,BETAW20L!D343,"")</f>
        <v/>
      </c>
      <c r="F343" s="16" t="str">
        <f>IF($C343,BETAW20L!E343,"")</f>
        <v/>
      </c>
      <c r="G343" s="16" t="str">
        <f>IF($C343,BETAW20L!F343,"")</f>
        <v/>
      </c>
      <c r="H343" s="17" t="str">
        <f>IF($C343,BETAW20L!G343,"")</f>
        <v/>
      </c>
      <c r="I343" s="16" t="str">
        <f>IF($C343,BETAW20L!H343,"")</f>
        <v/>
      </c>
      <c r="J343" s="18" t="str">
        <f>IF($C343,BETAW20L!I343,"")</f>
        <v/>
      </c>
      <c r="K343" s="17" t="str">
        <f>IF($C343,BETAW20L!J343,"")</f>
        <v/>
      </c>
      <c r="L343" s="16" t="str">
        <f>IF($C343,BETAW20L!K343,"")</f>
        <v/>
      </c>
      <c r="M343" s="15" t="str">
        <f>IF($C343,BETAW20L!L343,"")</f>
        <v/>
      </c>
      <c r="N343" s="14" t="str">
        <f>IF($C343,BETAW20L!M343,"")</f>
        <v/>
      </c>
      <c r="O343" s="13" t="str">
        <f>IF($C343,BETAW20L!N343,"")</f>
        <v/>
      </c>
      <c r="P343" s="12" t="str">
        <f>IF($C343,BETAW20L!O343,"")</f>
        <v/>
      </c>
    </row>
    <row r="344" spans="2:16" x14ac:dyDescent="0.3">
      <c r="B344" s="21">
        <f>BETAW20L!B344</f>
        <v>43917</v>
      </c>
      <c r="C344" s="73">
        <f t="shared" si="37"/>
        <v>0</v>
      </c>
      <c r="D344" s="20" t="str">
        <f>IF($C344,BETAW20L!C344,"")</f>
        <v/>
      </c>
      <c r="E344" s="19" t="str">
        <f>IF($C344,BETAW20L!D344,"")</f>
        <v/>
      </c>
      <c r="F344" s="16" t="str">
        <f>IF($C344,BETAW20L!E344,"")</f>
        <v/>
      </c>
      <c r="G344" s="16" t="str">
        <f>IF($C344,BETAW20L!F344,"")</f>
        <v/>
      </c>
      <c r="H344" s="17" t="str">
        <f>IF($C344,BETAW20L!G344,"")</f>
        <v/>
      </c>
      <c r="I344" s="16" t="str">
        <f>IF($C344,BETAW20L!H344,"")</f>
        <v/>
      </c>
      <c r="J344" s="18" t="str">
        <f>IF($C344,BETAW20L!I344,"")</f>
        <v/>
      </c>
      <c r="K344" s="17" t="str">
        <f>IF($C344,BETAW20L!J344,"")</f>
        <v/>
      </c>
      <c r="L344" s="16" t="str">
        <f>IF($C344,BETAW20L!K344,"")</f>
        <v/>
      </c>
      <c r="M344" s="15" t="str">
        <f>IF($C344,BETAW20L!L344,"")</f>
        <v/>
      </c>
      <c r="N344" s="14" t="str">
        <f>IF($C344,BETAW20L!M344,"")</f>
        <v/>
      </c>
      <c r="O344" s="13" t="str">
        <f>IF($C344,BETAW20L!N344,"")</f>
        <v/>
      </c>
      <c r="P344" s="12" t="str">
        <f>IF($C344,BETAW20L!O344,"")</f>
        <v/>
      </c>
    </row>
    <row r="345" spans="2:16" x14ac:dyDescent="0.3">
      <c r="B345" s="21">
        <f>BETAW20L!B345</f>
        <v>43916</v>
      </c>
      <c r="C345" s="73">
        <f t="shared" si="37"/>
        <v>0</v>
      </c>
      <c r="D345" s="20" t="str">
        <f>IF($C345,BETAW20L!C345,"")</f>
        <v/>
      </c>
      <c r="E345" s="19" t="str">
        <f>IF($C345,BETAW20L!D345,"")</f>
        <v/>
      </c>
      <c r="F345" s="16" t="str">
        <f>IF($C345,BETAW20L!E345,"")</f>
        <v/>
      </c>
      <c r="G345" s="16" t="str">
        <f>IF($C345,BETAW20L!F345,"")</f>
        <v/>
      </c>
      <c r="H345" s="17" t="str">
        <f>IF($C345,BETAW20L!G345,"")</f>
        <v/>
      </c>
      <c r="I345" s="16" t="str">
        <f>IF($C345,BETAW20L!H345,"")</f>
        <v/>
      </c>
      <c r="J345" s="18" t="str">
        <f>IF($C345,BETAW20L!I345,"")</f>
        <v/>
      </c>
      <c r="K345" s="17" t="str">
        <f>IF($C345,BETAW20L!J345,"")</f>
        <v/>
      </c>
      <c r="L345" s="16" t="str">
        <f>IF($C345,BETAW20L!K345,"")</f>
        <v/>
      </c>
      <c r="M345" s="15" t="str">
        <f>IF($C345,BETAW20L!L345,"")</f>
        <v/>
      </c>
      <c r="N345" s="14" t="str">
        <f>IF($C345,BETAW20L!M345,"")</f>
        <v/>
      </c>
      <c r="O345" s="13" t="str">
        <f>IF($C345,BETAW20L!N345,"")</f>
        <v/>
      </c>
      <c r="P345" s="12" t="str">
        <f>IF($C345,BETAW20L!O345,"")</f>
        <v/>
      </c>
    </row>
    <row r="346" spans="2:16" x14ac:dyDescent="0.3">
      <c r="B346" s="21">
        <f>BETAW20L!B346</f>
        <v>43915</v>
      </c>
      <c r="C346" s="73">
        <f t="shared" si="37"/>
        <v>0</v>
      </c>
      <c r="D346" s="20" t="str">
        <f>IF($C346,BETAW20L!C346,"")</f>
        <v/>
      </c>
      <c r="E346" s="19" t="str">
        <f>IF($C346,BETAW20L!D346,"")</f>
        <v/>
      </c>
      <c r="F346" s="16" t="str">
        <f>IF($C346,BETAW20L!E346,"")</f>
        <v/>
      </c>
      <c r="G346" s="16" t="str">
        <f>IF($C346,BETAW20L!F346,"")</f>
        <v/>
      </c>
      <c r="H346" s="17" t="str">
        <f>IF($C346,BETAW20L!G346,"")</f>
        <v/>
      </c>
      <c r="I346" s="16" t="str">
        <f>IF($C346,BETAW20L!H346,"")</f>
        <v/>
      </c>
      <c r="J346" s="18" t="str">
        <f>IF($C346,BETAW20L!I346,"")</f>
        <v/>
      </c>
      <c r="K346" s="17" t="str">
        <f>IF($C346,BETAW20L!J346,"")</f>
        <v/>
      </c>
      <c r="L346" s="16" t="str">
        <f>IF($C346,BETAW20L!K346,"")</f>
        <v/>
      </c>
      <c r="M346" s="15" t="str">
        <f>IF($C346,BETAW20L!L346,"")</f>
        <v/>
      </c>
      <c r="N346" s="14" t="str">
        <f>IF($C346,BETAW20L!M346,"")</f>
        <v/>
      </c>
      <c r="O346" s="13" t="str">
        <f>IF($C346,BETAW20L!N346,"")</f>
        <v/>
      </c>
      <c r="P346" s="12" t="str">
        <f>IF($C346,BETAW20L!O346,"")</f>
        <v/>
      </c>
    </row>
    <row r="347" spans="2:16" x14ac:dyDescent="0.3">
      <c r="B347" s="21">
        <f>BETAW20L!B347</f>
        <v>43914</v>
      </c>
      <c r="C347" s="73">
        <f t="shared" si="37"/>
        <v>0</v>
      </c>
      <c r="D347" s="20" t="str">
        <f>IF($C347,BETAW20L!C347,"")</f>
        <v/>
      </c>
      <c r="E347" s="19" t="str">
        <f>IF($C347,BETAW20L!D347,"")</f>
        <v/>
      </c>
      <c r="F347" s="16" t="str">
        <f>IF($C347,BETAW20L!E347,"")</f>
        <v/>
      </c>
      <c r="G347" s="16" t="str">
        <f>IF($C347,BETAW20L!F347,"")</f>
        <v/>
      </c>
      <c r="H347" s="17" t="str">
        <f>IF($C347,BETAW20L!G347,"")</f>
        <v/>
      </c>
      <c r="I347" s="16" t="str">
        <f>IF($C347,BETAW20L!H347,"")</f>
        <v/>
      </c>
      <c r="J347" s="18" t="str">
        <f>IF($C347,BETAW20L!I347,"")</f>
        <v/>
      </c>
      <c r="K347" s="17" t="str">
        <f>IF($C347,BETAW20L!J347,"")</f>
        <v/>
      </c>
      <c r="L347" s="16" t="str">
        <f>IF($C347,BETAW20L!K347,"")</f>
        <v/>
      </c>
      <c r="M347" s="15" t="str">
        <f>IF($C347,BETAW20L!L347,"")</f>
        <v/>
      </c>
      <c r="N347" s="14" t="str">
        <f>IF($C347,BETAW20L!M347,"")</f>
        <v/>
      </c>
      <c r="O347" s="13" t="str">
        <f>IF($C347,BETAW20L!N347,"")</f>
        <v/>
      </c>
      <c r="P347" s="12" t="str">
        <f>IF($C347,BETAW20L!O347,"")</f>
        <v/>
      </c>
    </row>
    <row r="348" spans="2:16" x14ac:dyDescent="0.3">
      <c r="B348" s="21">
        <f>BETAW20L!B348</f>
        <v>43913</v>
      </c>
      <c r="C348" s="73">
        <f t="shared" si="37"/>
        <v>0</v>
      </c>
      <c r="D348" s="20" t="str">
        <f>IF($C348,BETAW20L!C348,"")</f>
        <v/>
      </c>
      <c r="E348" s="19" t="str">
        <f>IF($C348,BETAW20L!D348,"")</f>
        <v/>
      </c>
      <c r="F348" s="16" t="str">
        <f>IF($C348,BETAW20L!E348,"")</f>
        <v/>
      </c>
      <c r="G348" s="16" t="str">
        <f>IF($C348,BETAW20L!F348,"")</f>
        <v/>
      </c>
      <c r="H348" s="17" t="str">
        <f>IF($C348,BETAW20L!G348,"")</f>
        <v/>
      </c>
      <c r="I348" s="16" t="str">
        <f>IF($C348,BETAW20L!H348,"")</f>
        <v/>
      </c>
      <c r="J348" s="18" t="str">
        <f>IF($C348,BETAW20L!I348,"")</f>
        <v/>
      </c>
      <c r="K348" s="17" t="str">
        <f>IF($C348,BETAW20L!J348,"")</f>
        <v/>
      </c>
      <c r="L348" s="16" t="str">
        <f>IF($C348,BETAW20L!K348,"")</f>
        <v/>
      </c>
      <c r="M348" s="15" t="str">
        <f>IF($C348,BETAW20L!L348,"")</f>
        <v/>
      </c>
      <c r="N348" s="14" t="str">
        <f>IF($C348,BETAW20L!M348,"")</f>
        <v/>
      </c>
      <c r="O348" s="13" t="str">
        <f>IF($C348,BETAW20L!N348,"")</f>
        <v/>
      </c>
      <c r="P348" s="12" t="str">
        <f>IF($C348,BETAW20L!O348,"")</f>
        <v/>
      </c>
    </row>
    <row r="349" spans="2:16" x14ac:dyDescent="0.3">
      <c r="B349" s="21">
        <f>BETAW20L!B349</f>
        <v>43910</v>
      </c>
      <c r="C349" s="73">
        <f t="shared" si="37"/>
        <v>0</v>
      </c>
      <c r="D349" s="20" t="str">
        <f>IF($C349,BETAW20L!C349,"")</f>
        <v/>
      </c>
      <c r="E349" s="19" t="str">
        <f>IF($C349,BETAW20L!D349,"")</f>
        <v/>
      </c>
      <c r="F349" s="16" t="str">
        <f>IF($C349,BETAW20L!E349,"")</f>
        <v/>
      </c>
      <c r="G349" s="16" t="str">
        <f>IF($C349,BETAW20L!F349,"")</f>
        <v/>
      </c>
      <c r="H349" s="17" t="str">
        <f>IF($C349,BETAW20L!G349,"")</f>
        <v/>
      </c>
      <c r="I349" s="16" t="str">
        <f>IF($C349,BETAW20L!H349,"")</f>
        <v/>
      </c>
      <c r="J349" s="18" t="str">
        <f>IF($C349,BETAW20L!I349,"")</f>
        <v/>
      </c>
      <c r="K349" s="17" t="str">
        <f>IF($C349,BETAW20L!J349,"")</f>
        <v/>
      </c>
      <c r="L349" s="16" t="str">
        <f>IF($C349,BETAW20L!K349,"")</f>
        <v/>
      </c>
      <c r="M349" s="15" t="str">
        <f>IF($C349,BETAW20L!L349,"")</f>
        <v/>
      </c>
      <c r="N349" s="14" t="str">
        <f>IF($C349,BETAW20L!M349,"")</f>
        <v/>
      </c>
      <c r="O349" s="13" t="str">
        <f>IF($C349,BETAW20L!N349,"")</f>
        <v/>
      </c>
      <c r="P349" s="12" t="str">
        <f>IF($C349,BETAW20L!O349,"")</f>
        <v/>
      </c>
    </row>
    <row r="350" spans="2:16" x14ac:dyDescent="0.3">
      <c r="B350" s="21">
        <f>BETAW20L!B350</f>
        <v>43909</v>
      </c>
      <c r="C350" s="73">
        <f t="shared" si="37"/>
        <v>0</v>
      </c>
      <c r="D350" s="20" t="str">
        <f>IF($C350,BETAW20L!C350,"")</f>
        <v/>
      </c>
      <c r="E350" s="19" t="str">
        <f>IF($C350,BETAW20L!D350,"")</f>
        <v/>
      </c>
      <c r="F350" s="16" t="str">
        <f>IF($C350,BETAW20L!E350,"")</f>
        <v/>
      </c>
      <c r="G350" s="16" t="str">
        <f>IF($C350,BETAW20L!F350,"")</f>
        <v/>
      </c>
      <c r="H350" s="17" t="str">
        <f>IF($C350,BETAW20L!G350,"")</f>
        <v/>
      </c>
      <c r="I350" s="16" t="str">
        <f>IF($C350,BETAW20L!H350,"")</f>
        <v/>
      </c>
      <c r="J350" s="18" t="str">
        <f>IF($C350,BETAW20L!I350,"")</f>
        <v/>
      </c>
      <c r="K350" s="17" t="str">
        <f>IF($C350,BETAW20L!J350,"")</f>
        <v/>
      </c>
      <c r="L350" s="16" t="str">
        <f>IF($C350,BETAW20L!K350,"")</f>
        <v/>
      </c>
      <c r="M350" s="15" t="str">
        <f>IF($C350,BETAW20L!L350,"")</f>
        <v/>
      </c>
      <c r="N350" s="14" t="str">
        <f>IF($C350,BETAW20L!M350,"")</f>
        <v/>
      </c>
      <c r="O350" s="13" t="str">
        <f>IF($C350,BETAW20L!N350,"")</f>
        <v/>
      </c>
      <c r="P350" s="12" t="str">
        <f>IF($C350,BETAW20L!O350,"")</f>
        <v/>
      </c>
    </row>
    <row r="351" spans="2:16" x14ac:dyDescent="0.3">
      <c r="B351" s="21">
        <f>BETAW20L!B351</f>
        <v>43908</v>
      </c>
      <c r="C351" s="73">
        <f t="shared" si="37"/>
        <v>0</v>
      </c>
      <c r="D351" s="20" t="str">
        <f>IF($C351,BETAW20L!C351,"")</f>
        <v/>
      </c>
      <c r="E351" s="19" t="str">
        <f>IF($C351,BETAW20L!D351,"")</f>
        <v/>
      </c>
      <c r="F351" s="16" t="str">
        <f>IF($C351,BETAW20L!E351,"")</f>
        <v/>
      </c>
      <c r="G351" s="16" t="str">
        <f>IF($C351,BETAW20L!F351,"")</f>
        <v/>
      </c>
      <c r="H351" s="17" t="str">
        <f>IF($C351,BETAW20L!G351,"")</f>
        <v/>
      </c>
      <c r="I351" s="16" t="str">
        <f>IF($C351,BETAW20L!H351,"")</f>
        <v/>
      </c>
      <c r="J351" s="18" t="str">
        <f>IF($C351,BETAW20L!I351,"")</f>
        <v/>
      </c>
      <c r="K351" s="17" t="str">
        <f>IF($C351,BETAW20L!J351,"")</f>
        <v/>
      </c>
      <c r="L351" s="16" t="str">
        <f>IF($C351,BETAW20L!K351,"")</f>
        <v/>
      </c>
      <c r="M351" s="15" t="str">
        <f>IF($C351,BETAW20L!L351,"")</f>
        <v/>
      </c>
      <c r="N351" s="14" t="str">
        <f>IF($C351,BETAW20L!M351,"")</f>
        <v/>
      </c>
      <c r="O351" s="13" t="str">
        <f>IF($C351,BETAW20L!N351,"")</f>
        <v/>
      </c>
      <c r="P351" s="12" t="str">
        <f>IF($C351,BETAW20L!O351,"")</f>
        <v/>
      </c>
    </row>
    <row r="352" spans="2:16" x14ac:dyDescent="0.3">
      <c r="B352" s="21">
        <f>BETAW20L!B352</f>
        <v>43907</v>
      </c>
      <c r="C352" s="73">
        <f t="shared" si="37"/>
        <v>0</v>
      </c>
      <c r="D352" s="20" t="str">
        <f>IF($C352,BETAW20L!C352,"")</f>
        <v/>
      </c>
      <c r="E352" s="19" t="str">
        <f>IF($C352,BETAW20L!D352,"")</f>
        <v/>
      </c>
      <c r="F352" s="16" t="str">
        <f>IF($C352,BETAW20L!E352,"")</f>
        <v/>
      </c>
      <c r="G352" s="16" t="str">
        <f>IF($C352,BETAW20L!F352,"")</f>
        <v/>
      </c>
      <c r="H352" s="17" t="str">
        <f>IF($C352,BETAW20L!G352,"")</f>
        <v/>
      </c>
      <c r="I352" s="16" t="str">
        <f>IF($C352,BETAW20L!H352,"")</f>
        <v/>
      </c>
      <c r="J352" s="18" t="str">
        <f>IF($C352,BETAW20L!I352,"")</f>
        <v/>
      </c>
      <c r="K352" s="17" t="str">
        <f>IF($C352,BETAW20L!J352,"")</f>
        <v/>
      </c>
      <c r="L352" s="16" t="str">
        <f>IF($C352,BETAW20L!K352,"")</f>
        <v/>
      </c>
      <c r="M352" s="15" t="str">
        <f>IF($C352,BETAW20L!L352,"")</f>
        <v/>
      </c>
      <c r="N352" s="14" t="str">
        <f>IF($C352,BETAW20L!M352,"")</f>
        <v/>
      </c>
      <c r="O352" s="13" t="str">
        <f>IF($C352,BETAW20L!N352,"")</f>
        <v/>
      </c>
      <c r="P352" s="12" t="str">
        <f>IF($C352,BETAW20L!O352,"")</f>
        <v/>
      </c>
    </row>
    <row r="353" spans="2:16" x14ac:dyDescent="0.3">
      <c r="B353" s="21">
        <f>BETAW20L!B353</f>
        <v>43906</v>
      </c>
      <c r="C353" s="73">
        <f t="shared" si="37"/>
        <v>0</v>
      </c>
      <c r="D353" s="20" t="str">
        <f>IF($C353,BETAW20L!C353,"")</f>
        <v/>
      </c>
      <c r="E353" s="19" t="str">
        <f>IF($C353,BETAW20L!D353,"")</f>
        <v/>
      </c>
      <c r="F353" s="16" t="str">
        <f>IF($C353,BETAW20L!E353,"")</f>
        <v/>
      </c>
      <c r="G353" s="16" t="str">
        <f>IF($C353,BETAW20L!F353,"")</f>
        <v/>
      </c>
      <c r="H353" s="17" t="str">
        <f>IF($C353,BETAW20L!G353,"")</f>
        <v/>
      </c>
      <c r="I353" s="16" t="str">
        <f>IF($C353,BETAW20L!H353,"")</f>
        <v/>
      </c>
      <c r="J353" s="18" t="str">
        <f>IF($C353,BETAW20L!I353,"")</f>
        <v/>
      </c>
      <c r="K353" s="17" t="str">
        <f>IF($C353,BETAW20L!J353,"")</f>
        <v/>
      </c>
      <c r="L353" s="16" t="str">
        <f>IF($C353,BETAW20L!K353,"")</f>
        <v/>
      </c>
      <c r="M353" s="15" t="str">
        <f>IF($C353,BETAW20L!L353,"")</f>
        <v/>
      </c>
      <c r="N353" s="14" t="str">
        <f>IF($C353,BETAW20L!M353,"")</f>
        <v/>
      </c>
      <c r="O353" s="13" t="str">
        <f>IF($C353,BETAW20L!N353,"")</f>
        <v/>
      </c>
      <c r="P353" s="12" t="str">
        <f>IF($C353,BETAW20L!O353,"")</f>
        <v/>
      </c>
    </row>
    <row r="354" spans="2:16" x14ac:dyDescent="0.3">
      <c r="B354" s="21">
        <f>BETAW20L!B354</f>
        <v>43903</v>
      </c>
      <c r="C354" s="73">
        <f t="shared" si="37"/>
        <v>0</v>
      </c>
      <c r="D354" s="20" t="str">
        <f>IF($C354,BETAW20L!C354,"")</f>
        <v/>
      </c>
      <c r="E354" s="19" t="str">
        <f>IF($C354,BETAW20L!D354,"")</f>
        <v/>
      </c>
      <c r="F354" s="16" t="str">
        <f>IF($C354,BETAW20L!E354,"")</f>
        <v/>
      </c>
      <c r="G354" s="16" t="str">
        <f>IF($C354,BETAW20L!F354,"")</f>
        <v/>
      </c>
      <c r="H354" s="17" t="str">
        <f>IF($C354,BETAW20L!G354,"")</f>
        <v/>
      </c>
      <c r="I354" s="16" t="str">
        <f>IF($C354,BETAW20L!H354,"")</f>
        <v/>
      </c>
      <c r="J354" s="18" t="str">
        <f>IF($C354,BETAW20L!I354,"")</f>
        <v/>
      </c>
      <c r="K354" s="17" t="str">
        <f>IF($C354,BETAW20L!J354,"")</f>
        <v/>
      </c>
      <c r="L354" s="16" t="str">
        <f>IF($C354,BETAW20L!K354,"")</f>
        <v/>
      </c>
      <c r="M354" s="15" t="str">
        <f>IF($C354,BETAW20L!L354,"")</f>
        <v/>
      </c>
      <c r="N354" s="14" t="str">
        <f>IF($C354,BETAW20L!M354,"")</f>
        <v/>
      </c>
      <c r="O354" s="13" t="str">
        <f>IF($C354,BETAW20L!N354,"")</f>
        <v/>
      </c>
      <c r="P354" s="12" t="str">
        <f>IF($C354,BETAW20L!O354,"")</f>
        <v/>
      </c>
    </row>
    <row r="355" spans="2:16" x14ac:dyDescent="0.3">
      <c r="B355" s="21">
        <f>BETAW20L!B355</f>
        <v>43902</v>
      </c>
      <c r="C355" s="73">
        <f t="shared" si="37"/>
        <v>0</v>
      </c>
      <c r="D355" s="20" t="str">
        <f>IF($C355,BETAW20L!C355,"")</f>
        <v/>
      </c>
      <c r="E355" s="19" t="str">
        <f>IF($C355,BETAW20L!D355,"")</f>
        <v/>
      </c>
      <c r="F355" s="16" t="str">
        <f>IF($C355,BETAW20L!E355,"")</f>
        <v/>
      </c>
      <c r="G355" s="16" t="str">
        <f>IF($C355,BETAW20L!F355,"")</f>
        <v/>
      </c>
      <c r="H355" s="17" t="str">
        <f>IF($C355,BETAW20L!G355,"")</f>
        <v/>
      </c>
      <c r="I355" s="16" t="str">
        <f>IF($C355,BETAW20L!H355,"")</f>
        <v/>
      </c>
      <c r="J355" s="18" t="str">
        <f>IF($C355,BETAW20L!I355,"")</f>
        <v/>
      </c>
      <c r="K355" s="17" t="str">
        <f>IF($C355,BETAW20L!J355,"")</f>
        <v/>
      </c>
      <c r="L355" s="16" t="str">
        <f>IF($C355,BETAW20L!K355,"")</f>
        <v/>
      </c>
      <c r="M355" s="15" t="str">
        <f>IF($C355,BETAW20L!L355,"")</f>
        <v/>
      </c>
      <c r="N355" s="14" t="str">
        <f>IF($C355,BETAW20L!M355,"")</f>
        <v/>
      </c>
      <c r="O355" s="13" t="str">
        <f>IF($C355,BETAW20L!N355,"")</f>
        <v/>
      </c>
      <c r="P355" s="12" t="str">
        <f>IF($C355,BETAW20L!O355,"")</f>
        <v/>
      </c>
    </row>
    <row r="356" spans="2:16" x14ac:dyDescent="0.3">
      <c r="B356" s="21">
        <f>BETAW20L!B356</f>
        <v>43901</v>
      </c>
      <c r="C356" s="73">
        <f t="shared" si="37"/>
        <v>0</v>
      </c>
      <c r="D356" s="20" t="str">
        <f>IF($C356,BETAW20L!C356,"")</f>
        <v/>
      </c>
      <c r="E356" s="19" t="str">
        <f>IF($C356,BETAW20L!D356,"")</f>
        <v/>
      </c>
      <c r="F356" s="16" t="str">
        <f>IF($C356,BETAW20L!E356,"")</f>
        <v/>
      </c>
      <c r="G356" s="16" t="str">
        <f>IF($C356,BETAW20L!F356,"")</f>
        <v/>
      </c>
      <c r="H356" s="17" t="str">
        <f>IF($C356,BETAW20L!G356,"")</f>
        <v/>
      </c>
      <c r="I356" s="16" t="str">
        <f>IF($C356,BETAW20L!H356,"")</f>
        <v/>
      </c>
      <c r="J356" s="18" t="str">
        <f>IF($C356,BETAW20L!I356,"")</f>
        <v/>
      </c>
      <c r="K356" s="17" t="str">
        <f>IF($C356,BETAW20L!J356,"")</f>
        <v/>
      </c>
      <c r="L356" s="16" t="str">
        <f>IF($C356,BETAW20L!K356,"")</f>
        <v/>
      </c>
      <c r="M356" s="15" t="str">
        <f>IF($C356,BETAW20L!L356,"")</f>
        <v/>
      </c>
      <c r="N356" s="14" t="str">
        <f>IF($C356,BETAW20L!M356,"")</f>
        <v/>
      </c>
      <c r="O356" s="13" t="str">
        <f>IF($C356,BETAW20L!N356,"")</f>
        <v/>
      </c>
      <c r="P356" s="12" t="str">
        <f>IF($C356,BETAW20L!O356,"")</f>
        <v/>
      </c>
    </row>
    <row r="357" spans="2:16" x14ac:dyDescent="0.3">
      <c r="B357" s="21">
        <f>BETAW20L!B357</f>
        <v>43900</v>
      </c>
      <c r="C357" s="73">
        <f t="shared" si="37"/>
        <v>0</v>
      </c>
      <c r="D357" s="20" t="str">
        <f>IF($C357,BETAW20L!C357,"")</f>
        <v/>
      </c>
      <c r="E357" s="19" t="str">
        <f>IF($C357,BETAW20L!D357,"")</f>
        <v/>
      </c>
      <c r="F357" s="16" t="str">
        <f>IF($C357,BETAW20L!E357,"")</f>
        <v/>
      </c>
      <c r="G357" s="16" t="str">
        <f>IF($C357,BETAW20L!F357,"")</f>
        <v/>
      </c>
      <c r="H357" s="17" t="str">
        <f>IF($C357,BETAW20L!G357,"")</f>
        <v/>
      </c>
      <c r="I357" s="16" t="str">
        <f>IF($C357,BETAW20L!H357,"")</f>
        <v/>
      </c>
      <c r="J357" s="18" t="str">
        <f>IF($C357,BETAW20L!I357,"")</f>
        <v/>
      </c>
      <c r="K357" s="17" t="str">
        <f>IF($C357,BETAW20L!J357,"")</f>
        <v/>
      </c>
      <c r="L357" s="16" t="str">
        <f>IF($C357,BETAW20L!K357,"")</f>
        <v/>
      </c>
      <c r="M357" s="15" t="str">
        <f>IF($C357,BETAW20L!L357,"")</f>
        <v/>
      </c>
      <c r="N357" s="14" t="str">
        <f>IF($C357,BETAW20L!M357,"")</f>
        <v/>
      </c>
      <c r="O357" s="13" t="str">
        <f>IF($C357,BETAW20L!N357,"")</f>
        <v/>
      </c>
      <c r="P357" s="12" t="str">
        <f>IF($C357,BETAW20L!O357,"")</f>
        <v/>
      </c>
    </row>
    <row r="358" spans="2:16" x14ac:dyDescent="0.3">
      <c r="B358" s="21">
        <f>BETAW20L!B358</f>
        <v>43899</v>
      </c>
      <c r="C358" s="73">
        <f t="shared" si="37"/>
        <v>0</v>
      </c>
      <c r="D358" s="20" t="str">
        <f>IF($C358,BETAW20L!C358,"")</f>
        <v/>
      </c>
      <c r="E358" s="19" t="str">
        <f>IF($C358,BETAW20L!D358,"")</f>
        <v/>
      </c>
      <c r="F358" s="16" t="str">
        <f>IF($C358,BETAW20L!E358,"")</f>
        <v/>
      </c>
      <c r="G358" s="16" t="str">
        <f>IF($C358,BETAW20L!F358,"")</f>
        <v/>
      </c>
      <c r="H358" s="17" t="str">
        <f>IF($C358,BETAW20L!G358,"")</f>
        <v/>
      </c>
      <c r="I358" s="16" t="str">
        <f>IF($C358,BETAW20L!H358,"")</f>
        <v/>
      </c>
      <c r="J358" s="18" t="str">
        <f>IF($C358,BETAW20L!I358,"")</f>
        <v/>
      </c>
      <c r="K358" s="17" t="str">
        <f>IF($C358,BETAW20L!J358,"")</f>
        <v/>
      </c>
      <c r="L358" s="16" t="str">
        <f>IF($C358,BETAW20L!K358,"")</f>
        <v/>
      </c>
      <c r="M358" s="15" t="str">
        <f>IF($C358,BETAW20L!L358,"")</f>
        <v/>
      </c>
      <c r="N358" s="14" t="str">
        <f>IF($C358,BETAW20L!M358,"")</f>
        <v/>
      </c>
      <c r="O358" s="13" t="str">
        <f>IF($C358,BETAW20L!N358,"")</f>
        <v/>
      </c>
      <c r="P358" s="12" t="str">
        <f>IF($C358,BETAW20L!O358,"")</f>
        <v/>
      </c>
    </row>
    <row r="359" spans="2:16" x14ac:dyDescent="0.3">
      <c r="B359" s="21">
        <f>BETAW20L!B359</f>
        <v>43896</v>
      </c>
      <c r="C359" s="73">
        <f t="shared" si="37"/>
        <v>0</v>
      </c>
      <c r="D359" s="20" t="str">
        <f>IF($C359,BETAW20L!C359,"")</f>
        <v/>
      </c>
      <c r="E359" s="19" t="str">
        <f>IF($C359,BETAW20L!D359,"")</f>
        <v/>
      </c>
      <c r="F359" s="16" t="str">
        <f>IF($C359,BETAW20L!E359,"")</f>
        <v/>
      </c>
      <c r="G359" s="16" t="str">
        <f>IF($C359,BETAW20L!F359,"")</f>
        <v/>
      </c>
      <c r="H359" s="17" t="str">
        <f>IF($C359,BETAW20L!G359,"")</f>
        <v/>
      </c>
      <c r="I359" s="16" t="str">
        <f>IF($C359,BETAW20L!H359,"")</f>
        <v/>
      </c>
      <c r="J359" s="18" t="str">
        <f>IF($C359,BETAW20L!I359,"")</f>
        <v/>
      </c>
      <c r="K359" s="17" t="str">
        <f>IF($C359,BETAW20L!J359,"")</f>
        <v/>
      </c>
      <c r="L359" s="16" t="str">
        <f>IF($C359,BETAW20L!K359,"")</f>
        <v/>
      </c>
      <c r="M359" s="15" t="str">
        <f>IF($C359,BETAW20L!L359,"")</f>
        <v/>
      </c>
      <c r="N359" s="14" t="str">
        <f>IF($C359,BETAW20L!M359,"")</f>
        <v/>
      </c>
      <c r="O359" s="13" t="str">
        <f>IF($C359,BETAW20L!N359,"")</f>
        <v/>
      </c>
      <c r="P359" s="12" t="str">
        <f>IF($C359,BETAW20L!O359,"")</f>
        <v/>
      </c>
    </row>
    <row r="360" spans="2:16" x14ac:dyDescent="0.3">
      <c r="B360" s="21">
        <f>BETAW20L!B360</f>
        <v>43895</v>
      </c>
      <c r="C360" s="73">
        <f t="shared" si="37"/>
        <v>0</v>
      </c>
      <c r="D360" s="20" t="str">
        <f>IF($C360,BETAW20L!C360,"")</f>
        <v/>
      </c>
      <c r="E360" s="19" t="str">
        <f>IF($C360,BETAW20L!D360,"")</f>
        <v/>
      </c>
      <c r="F360" s="16" t="str">
        <f>IF($C360,BETAW20L!E360,"")</f>
        <v/>
      </c>
      <c r="G360" s="16" t="str">
        <f>IF($C360,BETAW20L!F360,"")</f>
        <v/>
      </c>
      <c r="H360" s="17" t="str">
        <f>IF($C360,BETAW20L!G360,"")</f>
        <v/>
      </c>
      <c r="I360" s="16" t="str">
        <f>IF($C360,BETAW20L!H360,"")</f>
        <v/>
      </c>
      <c r="J360" s="18" t="str">
        <f>IF($C360,BETAW20L!I360,"")</f>
        <v/>
      </c>
      <c r="K360" s="17" t="str">
        <f>IF($C360,BETAW20L!J360,"")</f>
        <v/>
      </c>
      <c r="L360" s="16" t="str">
        <f>IF($C360,BETAW20L!K360,"")</f>
        <v/>
      </c>
      <c r="M360" s="15" t="str">
        <f>IF($C360,BETAW20L!L360,"")</f>
        <v/>
      </c>
      <c r="N360" s="14" t="str">
        <f>IF($C360,BETAW20L!M360,"")</f>
        <v/>
      </c>
      <c r="O360" s="13" t="str">
        <f>IF($C360,BETAW20L!N360,"")</f>
        <v/>
      </c>
      <c r="P360" s="12" t="str">
        <f>IF($C360,BETAW20L!O360,"")</f>
        <v/>
      </c>
    </row>
    <row r="361" spans="2:16" x14ac:dyDescent="0.3">
      <c r="B361" s="21">
        <f>BETAW20L!B361</f>
        <v>43894</v>
      </c>
      <c r="C361" s="73">
        <f t="shared" si="37"/>
        <v>0</v>
      </c>
      <c r="D361" s="20" t="str">
        <f>IF($C361,BETAW20L!C361,"")</f>
        <v/>
      </c>
      <c r="E361" s="19" t="str">
        <f>IF($C361,BETAW20L!D361,"")</f>
        <v/>
      </c>
      <c r="F361" s="16" t="str">
        <f>IF($C361,BETAW20L!E361,"")</f>
        <v/>
      </c>
      <c r="G361" s="16" t="str">
        <f>IF($C361,BETAW20L!F361,"")</f>
        <v/>
      </c>
      <c r="H361" s="17" t="str">
        <f>IF($C361,BETAW20L!G361,"")</f>
        <v/>
      </c>
      <c r="I361" s="16" t="str">
        <f>IF($C361,BETAW20L!H361,"")</f>
        <v/>
      </c>
      <c r="J361" s="18" t="str">
        <f>IF($C361,BETAW20L!I361,"")</f>
        <v/>
      </c>
      <c r="K361" s="17" t="str">
        <f>IF($C361,BETAW20L!J361,"")</f>
        <v/>
      </c>
      <c r="L361" s="16" t="str">
        <f>IF($C361,BETAW20L!K361,"")</f>
        <v/>
      </c>
      <c r="M361" s="15" t="str">
        <f>IF($C361,BETAW20L!L361,"")</f>
        <v/>
      </c>
      <c r="N361" s="14" t="str">
        <f>IF($C361,BETAW20L!M361,"")</f>
        <v/>
      </c>
      <c r="O361" s="13" t="str">
        <f>IF($C361,BETAW20L!N361,"")</f>
        <v/>
      </c>
      <c r="P361" s="12" t="str">
        <f>IF($C361,BETAW20L!O361,"")</f>
        <v/>
      </c>
    </row>
    <row r="362" spans="2:16" x14ac:dyDescent="0.3">
      <c r="B362" s="21">
        <f>BETAW20L!B362</f>
        <v>43893</v>
      </c>
      <c r="C362" s="73">
        <f t="shared" si="37"/>
        <v>0</v>
      </c>
      <c r="D362" s="20" t="str">
        <f>IF($C362,BETAW20L!C362,"")</f>
        <v/>
      </c>
      <c r="E362" s="19" t="str">
        <f>IF($C362,BETAW20L!D362,"")</f>
        <v/>
      </c>
      <c r="F362" s="16" t="str">
        <f>IF($C362,BETAW20L!E362,"")</f>
        <v/>
      </c>
      <c r="G362" s="16" t="str">
        <f>IF($C362,BETAW20L!F362,"")</f>
        <v/>
      </c>
      <c r="H362" s="17" t="str">
        <f>IF($C362,BETAW20L!G362,"")</f>
        <v/>
      </c>
      <c r="I362" s="16" t="str">
        <f>IF($C362,BETAW20L!H362,"")</f>
        <v/>
      </c>
      <c r="J362" s="18" t="str">
        <f>IF($C362,BETAW20L!I362,"")</f>
        <v/>
      </c>
      <c r="K362" s="17" t="str">
        <f>IF($C362,BETAW20L!J362,"")</f>
        <v/>
      </c>
      <c r="L362" s="16" t="str">
        <f>IF($C362,BETAW20L!K362,"")</f>
        <v/>
      </c>
      <c r="M362" s="15" t="str">
        <f>IF($C362,BETAW20L!L362,"")</f>
        <v/>
      </c>
      <c r="N362" s="14" t="str">
        <f>IF($C362,BETAW20L!M362,"")</f>
        <v/>
      </c>
      <c r="O362" s="13" t="str">
        <f>IF($C362,BETAW20L!N362,"")</f>
        <v/>
      </c>
      <c r="P362" s="12" t="str">
        <f>IF($C362,BETAW20L!O362,"")</f>
        <v/>
      </c>
    </row>
    <row r="363" spans="2:16" x14ac:dyDescent="0.3">
      <c r="B363" s="21">
        <f>BETAW20L!B363</f>
        <v>43892</v>
      </c>
      <c r="C363" s="73">
        <f t="shared" si="37"/>
        <v>0</v>
      </c>
      <c r="D363" s="20" t="str">
        <f>IF($C363,BETAW20L!C363,"")</f>
        <v/>
      </c>
      <c r="E363" s="19" t="str">
        <f>IF($C363,BETAW20L!D363,"")</f>
        <v/>
      </c>
      <c r="F363" s="16" t="str">
        <f>IF($C363,BETAW20L!E363,"")</f>
        <v/>
      </c>
      <c r="G363" s="16" t="str">
        <f>IF($C363,BETAW20L!F363,"")</f>
        <v/>
      </c>
      <c r="H363" s="17" t="str">
        <f>IF($C363,BETAW20L!G363,"")</f>
        <v/>
      </c>
      <c r="I363" s="16" t="str">
        <f>IF($C363,BETAW20L!H363,"")</f>
        <v/>
      </c>
      <c r="J363" s="18" t="str">
        <f>IF($C363,BETAW20L!I363,"")</f>
        <v/>
      </c>
      <c r="K363" s="17" t="str">
        <f>IF($C363,BETAW20L!J363,"")</f>
        <v/>
      </c>
      <c r="L363" s="16" t="str">
        <f>IF($C363,BETAW20L!K363,"")</f>
        <v/>
      </c>
      <c r="M363" s="15" t="str">
        <f>IF($C363,BETAW20L!L363,"")</f>
        <v/>
      </c>
      <c r="N363" s="14" t="str">
        <f>IF($C363,BETAW20L!M363,"")</f>
        <v/>
      </c>
      <c r="O363" s="13" t="str">
        <f>IF($C363,BETAW20L!N363,"")</f>
        <v/>
      </c>
      <c r="P363" s="12" t="str">
        <f>IF($C363,BETAW20L!O363,"")</f>
        <v/>
      </c>
    </row>
    <row r="364" spans="2:16" x14ac:dyDescent="0.3">
      <c r="B364" s="21">
        <f>BETAW20L!B364</f>
        <v>43889</v>
      </c>
      <c r="C364" s="73">
        <f t="shared" si="37"/>
        <v>0</v>
      </c>
      <c r="D364" s="20" t="str">
        <f>IF($C364,BETAW20L!C364,"")</f>
        <v/>
      </c>
      <c r="E364" s="19" t="str">
        <f>IF($C364,BETAW20L!D364,"")</f>
        <v/>
      </c>
      <c r="F364" s="16" t="str">
        <f>IF($C364,BETAW20L!E364,"")</f>
        <v/>
      </c>
      <c r="G364" s="16" t="str">
        <f>IF($C364,BETAW20L!F364,"")</f>
        <v/>
      </c>
      <c r="H364" s="17" t="str">
        <f>IF($C364,BETAW20L!G364,"")</f>
        <v/>
      </c>
      <c r="I364" s="16" t="str">
        <f>IF($C364,BETAW20L!H364,"")</f>
        <v/>
      </c>
      <c r="J364" s="18" t="str">
        <f>IF($C364,BETAW20L!I364,"")</f>
        <v/>
      </c>
      <c r="K364" s="17" t="str">
        <f>IF($C364,BETAW20L!J364,"")</f>
        <v/>
      </c>
      <c r="L364" s="16" t="str">
        <f>IF($C364,BETAW20L!K364,"")</f>
        <v/>
      </c>
      <c r="M364" s="15" t="str">
        <f>IF($C364,BETAW20L!L364,"")</f>
        <v/>
      </c>
      <c r="N364" s="14" t="str">
        <f>IF($C364,BETAW20L!M364,"")</f>
        <v/>
      </c>
      <c r="O364" s="13" t="str">
        <f>IF($C364,BETAW20L!N364,"")</f>
        <v/>
      </c>
      <c r="P364" s="12" t="str">
        <f>IF($C364,BETAW20L!O364,"")</f>
        <v/>
      </c>
    </row>
    <row r="365" spans="2:16" x14ac:dyDescent="0.3">
      <c r="B365" s="21">
        <f>BETAW20L!B365</f>
        <v>43888</v>
      </c>
      <c r="C365" s="73">
        <f t="shared" si="37"/>
        <v>0</v>
      </c>
      <c r="D365" s="20" t="str">
        <f>IF($C365,BETAW20L!C365,"")</f>
        <v/>
      </c>
      <c r="E365" s="19" t="str">
        <f>IF($C365,BETAW20L!D365,"")</f>
        <v/>
      </c>
      <c r="F365" s="16" t="str">
        <f>IF($C365,BETAW20L!E365,"")</f>
        <v/>
      </c>
      <c r="G365" s="16" t="str">
        <f>IF($C365,BETAW20L!F365,"")</f>
        <v/>
      </c>
      <c r="H365" s="17" t="str">
        <f>IF($C365,BETAW20L!G365,"")</f>
        <v/>
      </c>
      <c r="I365" s="16" t="str">
        <f>IF($C365,BETAW20L!H365,"")</f>
        <v/>
      </c>
      <c r="J365" s="18" t="str">
        <f>IF($C365,BETAW20L!I365,"")</f>
        <v/>
      </c>
      <c r="K365" s="17" t="str">
        <f>IF($C365,BETAW20L!J365,"")</f>
        <v/>
      </c>
      <c r="L365" s="16" t="str">
        <f>IF($C365,BETAW20L!K365,"")</f>
        <v/>
      </c>
      <c r="M365" s="15" t="str">
        <f>IF($C365,BETAW20L!L365,"")</f>
        <v/>
      </c>
      <c r="N365" s="14" t="str">
        <f>IF($C365,BETAW20L!M365,"")</f>
        <v/>
      </c>
      <c r="O365" s="13" t="str">
        <f>IF($C365,BETAW20L!N365,"")</f>
        <v/>
      </c>
      <c r="P365" s="12" t="str">
        <f>IF($C365,BETAW20L!O365,"")</f>
        <v/>
      </c>
    </row>
    <row r="366" spans="2:16" x14ac:dyDescent="0.3">
      <c r="B366" s="21">
        <f>BETAW20L!B366</f>
        <v>43887</v>
      </c>
      <c r="C366" s="73">
        <f t="shared" si="37"/>
        <v>0</v>
      </c>
      <c r="D366" s="20" t="str">
        <f>IF($C366,BETAW20L!C366,"")</f>
        <v/>
      </c>
      <c r="E366" s="19" t="str">
        <f>IF($C366,BETAW20L!D366,"")</f>
        <v/>
      </c>
      <c r="F366" s="16" t="str">
        <f>IF($C366,BETAW20L!E366,"")</f>
        <v/>
      </c>
      <c r="G366" s="16" t="str">
        <f>IF($C366,BETAW20L!F366,"")</f>
        <v/>
      </c>
      <c r="H366" s="17" t="str">
        <f>IF($C366,BETAW20L!G366,"")</f>
        <v/>
      </c>
      <c r="I366" s="16" t="str">
        <f>IF($C366,BETAW20L!H366,"")</f>
        <v/>
      </c>
      <c r="J366" s="18" t="str">
        <f>IF($C366,BETAW20L!I366,"")</f>
        <v/>
      </c>
      <c r="K366" s="17" t="str">
        <f>IF($C366,BETAW20L!J366,"")</f>
        <v/>
      </c>
      <c r="L366" s="16" t="str">
        <f>IF($C366,BETAW20L!K366,"")</f>
        <v/>
      </c>
      <c r="M366" s="15" t="str">
        <f>IF($C366,BETAW20L!L366,"")</f>
        <v/>
      </c>
      <c r="N366" s="14" t="str">
        <f>IF($C366,BETAW20L!M366,"")</f>
        <v/>
      </c>
      <c r="O366" s="13" t="str">
        <f>IF($C366,BETAW20L!N366,"")</f>
        <v/>
      </c>
      <c r="P366" s="12" t="str">
        <f>IF($C366,BETAW20L!O366,"")</f>
        <v/>
      </c>
    </row>
    <row r="367" spans="2:16" x14ac:dyDescent="0.3">
      <c r="B367" s="21">
        <f>BETAW20L!B367</f>
        <v>43886</v>
      </c>
      <c r="C367" s="73">
        <f t="shared" si="37"/>
        <v>0</v>
      </c>
      <c r="D367" s="20" t="str">
        <f>IF($C367,BETAW20L!C367,"")</f>
        <v/>
      </c>
      <c r="E367" s="19" t="str">
        <f>IF($C367,BETAW20L!D367,"")</f>
        <v/>
      </c>
      <c r="F367" s="16" t="str">
        <f>IF($C367,BETAW20L!E367,"")</f>
        <v/>
      </c>
      <c r="G367" s="16" t="str">
        <f>IF($C367,BETAW20L!F367,"")</f>
        <v/>
      </c>
      <c r="H367" s="17" t="str">
        <f>IF($C367,BETAW20L!G367,"")</f>
        <v/>
      </c>
      <c r="I367" s="16" t="str">
        <f>IF($C367,BETAW20L!H367,"")</f>
        <v/>
      </c>
      <c r="J367" s="18" t="str">
        <f>IF($C367,BETAW20L!I367,"")</f>
        <v/>
      </c>
      <c r="K367" s="17" t="str">
        <f>IF($C367,BETAW20L!J367,"")</f>
        <v/>
      </c>
      <c r="L367" s="16" t="str">
        <f>IF($C367,BETAW20L!K367,"")</f>
        <v/>
      </c>
      <c r="M367" s="15" t="str">
        <f>IF($C367,BETAW20L!L367,"")</f>
        <v/>
      </c>
      <c r="N367" s="14" t="str">
        <f>IF($C367,BETAW20L!M367,"")</f>
        <v/>
      </c>
      <c r="O367" s="13" t="str">
        <f>IF($C367,BETAW20L!N367,"")</f>
        <v/>
      </c>
      <c r="P367" s="12" t="str">
        <f>IF($C367,BETAW20L!O367,"")</f>
        <v/>
      </c>
    </row>
    <row r="368" spans="2:16" x14ac:dyDescent="0.3">
      <c r="B368" s="11">
        <f>BETAW20L!B368</f>
        <v>43885</v>
      </c>
      <c r="C368" s="94">
        <f t="shared" si="37"/>
        <v>0</v>
      </c>
      <c r="D368" s="10" t="str">
        <f>IF($C368,BETAW20L!C368,"")</f>
        <v/>
      </c>
      <c r="E368" s="9"/>
      <c r="F368" s="6"/>
      <c r="G368" s="6"/>
      <c r="H368" s="7" t="str">
        <f>IF($C368,BETAW20L!G368,"")</f>
        <v/>
      </c>
      <c r="I368" s="6" t="str">
        <f>IF($C368,BETAW20L!H368,"")</f>
        <v/>
      </c>
      <c r="J368" s="8" t="str">
        <f>IF($C368,BETAW20L!I368,"")</f>
        <v/>
      </c>
      <c r="K368" s="7" t="str">
        <f>IF($C368,BETAW20L!J368,"")</f>
        <v/>
      </c>
      <c r="L368" s="6" t="str">
        <f>IF($C368,BETAW20L!K368,"")</f>
        <v/>
      </c>
      <c r="M368" s="5" t="str">
        <f>IF($C368,BETAW20L!L368,"")</f>
        <v/>
      </c>
      <c r="N368" s="4" t="str">
        <f>IF($C368,BETAW20L!M368,"")</f>
        <v/>
      </c>
      <c r="O368" s="3" t="str">
        <f>IF($C368,BETAW20L!N368,"")</f>
        <v/>
      </c>
      <c r="P368" s="2" t="str">
        <f>IF($C368,BETAW20L!O368,"")</f>
        <v/>
      </c>
    </row>
  </sheetData>
  <mergeCells count="15">
    <mergeCell ref="M7:M8"/>
    <mergeCell ref="N7:N8"/>
    <mergeCell ref="O7:O8"/>
    <mergeCell ref="P7:P8"/>
    <mergeCell ref="B2:D2"/>
    <mergeCell ref="D6:G6"/>
    <mergeCell ref="H6:J6"/>
    <mergeCell ref="K6:M6"/>
    <mergeCell ref="N6:P6"/>
    <mergeCell ref="E7:G7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6E24C-541D-4C68-93C9-0543F75FBAD8}">
  <sheetPr codeName="Arkusz2"/>
  <dimension ref="B2:L369"/>
  <sheetViews>
    <sheetView showGridLines="0" zoomScaleNormal="100" workbookViewId="0"/>
  </sheetViews>
  <sheetFormatPr defaultRowHeight="14.4" x14ac:dyDescent="0.3"/>
  <cols>
    <col min="1" max="1" width="2.6640625" style="1" customWidth="1"/>
    <col min="2" max="2" width="13.44140625" style="1" customWidth="1"/>
    <col min="3" max="4" width="13.33203125" style="1" customWidth="1"/>
    <col min="5" max="5" width="15" style="1" customWidth="1"/>
    <col min="6" max="8" width="13.33203125" style="1" customWidth="1"/>
    <col min="9" max="10" width="16.6640625" style="1" customWidth="1"/>
    <col min="11" max="12" width="14.44140625" style="1" customWidth="1"/>
    <col min="13" max="16384" width="8.88671875" style="1"/>
  </cols>
  <sheetData>
    <row r="2" spans="2:12" x14ac:dyDescent="0.3">
      <c r="B2" s="105" t="s">
        <v>41</v>
      </c>
      <c r="C2" s="107"/>
      <c r="E2" s="26" t="s">
        <v>40</v>
      </c>
      <c r="F2" s="70" t="s">
        <v>26</v>
      </c>
      <c r="G2" s="69" t="s">
        <v>10</v>
      </c>
      <c r="H2" s="68" t="s">
        <v>39</v>
      </c>
    </row>
    <row r="3" spans="2:12" ht="15.6" x14ac:dyDescent="0.3">
      <c r="B3" s="67" t="s">
        <v>38</v>
      </c>
      <c r="C3" s="66">
        <f>MIN(B:B)</f>
        <v>43885</v>
      </c>
      <c r="E3" s="65" t="s">
        <v>37</v>
      </c>
      <c r="F3" s="64">
        <f>EXP(F4)-1</f>
        <v>0.10502499125820197</v>
      </c>
      <c r="G3" s="64">
        <f>EXP(G4)-1</f>
        <v>5.9032262129943058E-2</v>
      </c>
      <c r="H3" s="63">
        <f>(1+G3)/(1+F3)-1</f>
        <v>-4.1621437969371788E-2</v>
      </c>
    </row>
    <row r="4" spans="2:12" ht="16.2" thickBot="1" x14ac:dyDescent="0.35">
      <c r="B4" s="62" t="s">
        <v>36</v>
      </c>
      <c r="C4" s="61">
        <f>MAX(B:B)</f>
        <v>44405</v>
      </c>
      <c r="E4" s="60" t="s">
        <v>35</v>
      </c>
      <c r="F4" s="59">
        <f>SUM(F10:F368)</f>
        <v>9.9867951237226235E-2</v>
      </c>
      <c r="G4" s="58">
        <f>SUM(G10:G368)</f>
        <v>5.7355530867168221E-2</v>
      </c>
      <c r="H4" s="57">
        <f>G4-F4</f>
        <v>-4.2512420370058014E-2</v>
      </c>
    </row>
    <row r="5" spans="2:12" ht="16.2" thickBot="1" x14ac:dyDescent="0.35">
      <c r="G5" s="56" t="s">
        <v>34</v>
      </c>
      <c r="H5" s="55">
        <f>_xlfn.STDEV.S(H10:H368)*SQRT(252)</f>
        <v>8.1569882454823286E-2</v>
      </c>
    </row>
    <row r="6" spans="2:12" ht="9" customHeight="1" x14ac:dyDescent="0.3"/>
    <row r="7" spans="2:12" x14ac:dyDescent="0.3">
      <c r="B7" s="28"/>
      <c r="C7" s="115" t="s">
        <v>33</v>
      </c>
      <c r="D7" s="102"/>
      <c r="E7" s="54" t="s">
        <v>32</v>
      </c>
      <c r="F7" s="99" t="s">
        <v>31</v>
      </c>
      <c r="G7" s="95"/>
      <c r="H7" s="100"/>
      <c r="I7" s="53" t="s">
        <v>30</v>
      </c>
      <c r="J7" s="52" t="s">
        <v>29</v>
      </c>
      <c r="K7" s="116" t="s">
        <v>28</v>
      </c>
      <c r="L7" s="117"/>
    </row>
    <row r="8" spans="2:12" x14ac:dyDescent="0.3">
      <c r="B8" s="51" t="s">
        <v>12</v>
      </c>
      <c r="C8" s="50" t="str">
        <f>BETAW20L!C7</f>
        <v>WIG20lev</v>
      </c>
      <c r="D8" s="49" t="str">
        <f>BETAW20L!D7</f>
        <v>BETAW20LV</v>
      </c>
      <c r="E8" s="108" t="s">
        <v>27</v>
      </c>
      <c r="F8" s="110" t="s">
        <v>26</v>
      </c>
      <c r="G8" s="112" t="s">
        <v>10</v>
      </c>
      <c r="H8" s="97" t="s">
        <v>25</v>
      </c>
      <c r="I8" s="108" t="s">
        <v>24</v>
      </c>
      <c r="J8" s="108" t="s">
        <v>23</v>
      </c>
      <c r="K8" s="110" t="s">
        <v>22</v>
      </c>
      <c r="L8" s="97" t="s">
        <v>21</v>
      </c>
    </row>
    <row r="9" spans="2:12" ht="15" thickBot="1" x14ac:dyDescent="0.35">
      <c r="B9" s="25"/>
      <c r="C9" s="48" t="s">
        <v>3</v>
      </c>
      <c r="D9" s="47" t="s">
        <v>10</v>
      </c>
      <c r="E9" s="114"/>
      <c r="F9" s="111"/>
      <c r="G9" s="113"/>
      <c r="H9" s="98"/>
      <c r="I9" s="114"/>
      <c r="J9" s="109"/>
      <c r="K9" s="111"/>
      <c r="L9" s="104"/>
    </row>
    <row r="10" spans="2:12" x14ac:dyDescent="0.3">
      <c r="B10" s="21"/>
      <c r="C10" s="46"/>
      <c r="D10" s="45"/>
      <c r="E10" s="41"/>
      <c r="F10" s="44"/>
      <c r="G10" s="43"/>
      <c r="H10" s="42"/>
      <c r="I10" s="41"/>
      <c r="J10" s="40"/>
      <c r="K10" s="17"/>
      <c r="L10" s="39"/>
    </row>
    <row r="11" spans="2:12" x14ac:dyDescent="0.3">
      <c r="B11" s="21">
        <f>BETAW20L!B10</f>
        <v>44405</v>
      </c>
      <c r="C11" s="46">
        <f>BETAW20L!C10/BETAW20L!C11*C12</f>
        <v>110.50249912582022</v>
      </c>
      <c r="D11" s="45">
        <f>BETAW20L!I10/BETAW20L!I11*D12</f>
        <v>105.9032262129943</v>
      </c>
      <c r="E11" s="41">
        <f t="shared" ref="E11:E62" si="0">(D11/C11-1)*100</f>
        <v>-4.1621437969372117</v>
      </c>
      <c r="F11" s="44">
        <f>LN(BETAW20L!C10/BETAW20L!C11)</f>
        <v>1.8846325024363508E-2</v>
      </c>
      <c r="G11" s="43">
        <f>LN(BETAW20L!I10/BETAW20L!I11)</f>
        <v>1.5169248671252548E-2</v>
      </c>
      <c r="H11" s="42">
        <f t="shared" ref="H11:H62" si="1">G11-F11</f>
        <v>-3.6770763531109602E-3</v>
      </c>
      <c r="I11" s="41">
        <f>(BETAW20L!D10/BETAW20L!I10-1)*100</f>
        <v>2.3107646592479547E-2</v>
      </c>
      <c r="J11" s="40">
        <f>BETAW20L!L10*BETAW20L!I10/1000</f>
        <v>0</v>
      </c>
      <c r="K11" s="17">
        <f>BETAW20L!E10</f>
        <v>63.290699999999994</v>
      </c>
      <c r="L11" s="39">
        <f>BETAW20L!E10/BETAW20L!F10</f>
        <v>7.0322999999999993</v>
      </c>
    </row>
    <row r="12" spans="2:12" x14ac:dyDescent="0.3">
      <c r="B12" s="21">
        <f>BETAW20L!B11</f>
        <v>44404</v>
      </c>
      <c r="C12" s="46">
        <f>BETAW20L!C11/BETAW20L!C12*C13</f>
        <v>108.43943476561699</v>
      </c>
      <c r="D12" s="45">
        <f>BETAW20L!I11/BETAW20L!I12*D13</f>
        <v>104.30887695202669</v>
      </c>
      <c r="E12" s="41">
        <f t="shared" si="0"/>
        <v>-3.8090919807154733</v>
      </c>
      <c r="F12" s="44">
        <f>LN(BETAW20L!C11/BETAW20L!C12)</f>
        <v>-1.4443743526491108E-2</v>
      </c>
      <c r="G12" s="43">
        <f>LN(BETAW20L!I11/BETAW20L!I12)</f>
        <v>-1.3375617023428843E-2</v>
      </c>
      <c r="H12" s="42">
        <f t="shared" si="1"/>
        <v>1.0681265030622646E-3</v>
      </c>
      <c r="I12" s="41">
        <f>(BETAW20L!D11/BETAW20L!I11-1)*100</f>
        <v>-0.48155442779315161</v>
      </c>
      <c r="J12" s="40">
        <f>BETAW20L!L11*BETAW20L!I11/1000</f>
        <v>0</v>
      </c>
      <c r="K12" s="17">
        <f>BETAW20L!E11</f>
        <v>75.425269999999998</v>
      </c>
      <c r="L12" s="39">
        <f>BETAW20L!E11/BETAW20L!F11</f>
        <v>5.3875192857142853</v>
      </c>
    </row>
    <row r="13" spans="2:12" x14ac:dyDescent="0.3">
      <c r="B13" s="21">
        <f>BETAW20L!B12</f>
        <v>44403</v>
      </c>
      <c r="C13" s="46">
        <f>BETAW20L!C12/BETAW20L!C13*C14</f>
        <v>110.01707221753709</v>
      </c>
      <c r="D13" s="45">
        <f>BETAW20L!I12/BETAW20L!I13*D14</f>
        <v>105.71344508445017</v>
      </c>
      <c r="E13" s="41">
        <f t="shared" si="0"/>
        <v>-3.9117811866301477</v>
      </c>
      <c r="F13" s="44">
        <f>LN(BETAW20L!C12/BETAW20L!C13)</f>
        <v>-1.5879098041327387E-3</v>
      </c>
      <c r="G13" s="43">
        <f>LN(BETAW20L!I12/BETAW20L!I13)</f>
        <v>-3.2002071046833189E-3</v>
      </c>
      <c r="H13" s="42">
        <f t="shared" si="1"/>
        <v>-1.6122973005505802E-3</v>
      </c>
      <c r="I13" s="41">
        <f>(BETAW20L!D12/BETAW20L!I12-1)*100</f>
        <v>6.0800530136728703E-2</v>
      </c>
      <c r="J13" s="40">
        <f>BETAW20L!L12*BETAW20L!I12/1000</f>
        <v>0</v>
      </c>
      <c r="K13" s="17">
        <f>BETAW20L!E12</f>
        <v>49.643889999999999</v>
      </c>
      <c r="L13" s="39">
        <f>BETAW20L!E12/BETAW20L!F12</f>
        <v>4.136990833333333</v>
      </c>
    </row>
    <row r="14" spans="2:12" x14ac:dyDescent="0.3">
      <c r="B14" s="21">
        <f>BETAW20L!B13</f>
        <v>44400</v>
      </c>
      <c r="C14" s="46">
        <f>BETAW20L!C13/BETAW20L!C14*C15</f>
        <v>110.19190818026618</v>
      </c>
      <c r="D14" s="45">
        <f>BETAW20L!I13/BETAW20L!I14*D15</f>
        <v>106.05229190328183</v>
      </c>
      <c r="E14" s="41">
        <f t="shared" si="0"/>
        <v>-3.7567334528886054</v>
      </c>
      <c r="F14" s="44">
        <f>LN(BETAW20L!C13/BETAW20L!C14)</f>
        <v>1.1187562719985399E-2</v>
      </c>
      <c r="G14" s="43">
        <f>LN(BETAW20L!I13/BETAW20L!I14)</f>
        <v>9.6612484961294178E-3</v>
      </c>
      <c r="H14" s="42">
        <f t="shared" si="1"/>
        <v>-1.5263142238559815E-3</v>
      </c>
      <c r="I14" s="41">
        <f>(BETAW20L!D13/BETAW20L!I13-1)*100</f>
        <v>3.7331437021004277E-3</v>
      </c>
      <c r="J14" s="40">
        <f>BETAW20L!L13*BETAW20L!I13/1000</f>
        <v>0</v>
      </c>
      <c r="K14" s="17">
        <f>BETAW20L!E13</f>
        <v>28.72128</v>
      </c>
      <c r="L14" s="39">
        <f>BETAW20L!E13/BETAW20L!F13</f>
        <v>5.744256</v>
      </c>
    </row>
    <row r="15" spans="2:12" x14ac:dyDescent="0.3">
      <c r="B15" s="21">
        <f>BETAW20L!B14</f>
        <v>44399</v>
      </c>
      <c r="C15" s="46">
        <f>BETAW20L!C14/BETAW20L!C15*C16</f>
        <v>108.96599954748339</v>
      </c>
      <c r="D15" s="45">
        <f>BETAW20L!I14/BETAW20L!I15*D16</f>
        <v>105.0326279025177</v>
      </c>
      <c r="E15" s="41">
        <f t="shared" si="0"/>
        <v>-3.6097238233029461</v>
      </c>
      <c r="F15" s="44">
        <f>LN(BETAW20L!C14/BETAW20L!C15)</f>
        <v>-1.0870182411702437E-2</v>
      </c>
      <c r="G15" s="43">
        <f>LN(BETAW20L!I14/BETAW20L!I15)</f>
        <v>-1.2119976127499188E-2</v>
      </c>
      <c r="H15" s="42">
        <f t="shared" si="1"/>
        <v>-1.2497937157967508E-3</v>
      </c>
      <c r="I15" s="41">
        <f>(BETAW20L!D14/BETAW20L!I14-1)*100</f>
        <v>0.15862011504934603</v>
      </c>
      <c r="J15" s="40">
        <f>BETAW20L!L14*BETAW20L!I14/1000</f>
        <v>0</v>
      </c>
      <c r="K15" s="17">
        <f>BETAW20L!E14</f>
        <v>66.295570000000012</v>
      </c>
      <c r="L15" s="39">
        <f>BETAW20L!E14/BETAW20L!F14</f>
        <v>4.4197046666666671</v>
      </c>
    </row>
    <row r="16" spans="2:12" x14ac:dyDescent="0.3">
      <c r="B16" s="21">
        <f>BETAW20L!B15</f>
        <v>44398</v>
      </c>
      <c r="C16" s="46">
        <f>BETAW20L!C15/BETAW20L!C16*C17</f>
        <v>110.15694098772033</v>
      </c>
      <c r="D16" s="45">
        <f>BETAW20L!I15/BETAW20L!I16*D17</f>
        <v>106.31336642780445</v>
      </c>
      <c r="E16" s="41">
        <f t="shared" si="0"/>
        <v>-3.4891805504515094</v>
      </c>
      <c r="F16" s="44">
        <f>LN(BETAW20L!C15/BETAW20L!C16)</f>
        <v>1.8449421361735392E-2</v>
      </c>
      <c r="G16" s="43">
        <f>LN(BETAW20L!I15/BETAW20L!I16)</f>
        <v>2.7919308125051352E-2</v>
      </c>
      <c r="H16" s="42">
        <f t="shared" si="1"/>
        <v>9.4698867633159593E-3</v>
      </c>
      <c r="I16" s="41">
        <f>(BETAW20L!D15/BETAW20L!I15-1)*100</f>
        <v>0.12091015340169875</v>
      </c>
      <c r="J16" s="40">
        <f>BETAW20L!L15*BETAW20L!I15/1000</f>
        <v>0</v>
      </c>
      <c r="K16" s="17">
        <f>BETAW20L!E15</f>
        <v>432.56279999999998</v>
      </c>
      <c r="L16" s="39">
        <f>BETAW20L!E15/BETAW20L!F15</f>
        <v>9.6125066666666665</v>
      </c>
    </row>
    <row r="17" spans="2:12" x14ac:dyDescent="0.3">
      <c r="B17" s="21">
        <f>BETAW20L!B16</f>
        <v>44397</v>
      </c>
      <c r="C17" s="46">
        <f>BETAW20L!C16/BETAW20L!C17*C18</f>
        <v>108.14324207581708</v>
      </c>
      <c r="D17" s="45">
        <f>BETAW20L!I16/BETAW20L!I17*D18</f>
        <v>103.38622284146619</v>
      </c>
      <c r="E17" s="41">
        <f t="shared" si="0"/>
        <v>-4.3988132249778822</v>
      </c>
      <c r="F17" s="44">
        <f>LN(BETAW20L!C16/BETAW20L!C17)</f>
        <v>1.3885520962215788E-2</v>
      </c>
      <c r="G17" s="43">
        <f>LN(BETAW20L!I16/BETAW20L!I17)</f>
        <v>1.1831869529090553E-2</v>
      </c>
      <c r="H17" s="42">
        <f t="shared" si="1"/>
        <v>-2.0536514331252354E-3</v>
      </c>
      <c r="I17" s="41">
        <f>(BETAW20L!D16/BETAW20L!I16-1)*100</f>
        <v>-4.934024967966355E-2</v>
      </c>
      <c r="J17" s="40">
        <f>BETAW20L!L16*BETAW20L!I16/1000</f>
        <v>0</v>
      </c>
      <c r="K17" s="17">
        <f>BETAW20L!E16</f>
        <v>164.31779999999998</v>
      </c>
      <c r="L17" s="39">
        <f>BETAW20L!E16/BETAW20L!F16</f>
        <v>5.3005741935483863</v>
      </c>
    </row>
    <row r="18" spans="2:12" x14ac:dyDescent="0.3">
      <c r="B18" s="21">
        <f>BETAW20L!B17</f>
        <v>44396</v>
      </c>
      <c r="C18" s="46">
        <f>BETAW20L!C17/BETAW20L!C18*C19</f>
        <v>106.65199415842193</v>
      </c>
      <c r="D18" s="45">
        <f>BETAW20L!I17/BETAW20L!I18*D19</f>
        <v>102.17017876557652</v>
      </c>
      <c r="E18" s="41">
        <f t="shared" si="0"/>
        <v>-4.2022799744260482</v>
      </c>
      <c r="F18" s="44">
        <f>LN(BETAW20L!C17/BETAW20L!C18)</f>
        <v>-4.7383131255268766E-2</v>
      </c>
      <c r="G18" s="43">
        <f>LN(BETAW20L!I17/BETAW20L!I18)</f>
        <v>-4.7096918249901525E-2</v>
      </c>
      <c r="H18" s="42">
        <f t="shared" si="1"/>
        <v>2.8621300536724181E-4</v>
      </c>
      <c r="I18" s="41">
        <f>(BETAW20L!D17/BETAW20L!I17-1)*100</f>
        <v>0.13370711987932271</v>
      </c>
      <c r="J18" s="40">
        <f>BETAW20L!L17*BETAW20L!I17/1000</f>
        <v>0</v>
      </c>
      <c r="K18" s="17">
        <f>BETAW20L!E17</f>
        <v>481.64699999999999</v>
      </c>
      <c r="L18" s="39">
        <f>BETAW20L!E17/BETAW20L!F17</f>
        <v>4.7687821782178217</v>
      </c>
    </row>
    <row r="19" spans="2:12" x14ac:dyDescent="0.3">
      <c r="B19" s="21">
        <f>BETAW20L!B18</f>
        <v>44393</v>
      </c>
      <c r="C19" s="46">
        <f>BETAW20L!C18/BETAW20L!C19*C20</f>
        <v>111.82713865520289</v>
      </c>
      <c r="D19" s="45">
        <f>BETAW20L!I18/BETAW20L!I19*D20</f>
        <v>107.09719220526794</v>
      </c>
      <c r="E19" s="41">
        <f t="shared" si="0"/>
        <v>-4.2296946043829386</v>
      </c>
      <c r="F19" s="44">
        <f>LN(BETAW20L!C18/BETAW20L!C19)</f>
        <v>-2.1130197390545093E-3</v>
      </c>
      <c r="G19" s="43">
        <f>LN(BETAW20L!I18/BETAW20L!I19)</f>
        <v>-2.7625039449740642E-3</v>
      </c>
      <c r="H19" s="42">
        <f t="shared" si="1"/>
        <v>-6.4948420591955493E-4</v>
      </c>
      <c r="I19" s="41">
        <f>(BETAW20L!D18/BETAW20L!I18-1)*100</f>
        <v>0.908573096958043</v>
      </c>
      <c r="J19" s="40">
        <f>BETAW20L!L18*BETAW20L!I18/1000</f>
        <v>0</v>
      </c>
      <c r="K19" s="17">
        <f>BETAW20L!E18</f>
        <v>116.2338</v>
      </c>
      <c r="L19" s="39">
        <f>BETAW20L!E18/BETAW20L!F18</f>
        <v>12.914866666666667</v>
      </c>
    </row>
    <row r="20" spans="2:12" x14ac:dyDescent="0.3">
      <c r="B20" s="21">
        <f>BETAW20L!B19</f>
        <v>44392</v>
      </c>
      <c r="C20" s="46">
        <f>BETAW20L!C19/BETAW20L!C20*C21</f>
        <v>112.06368142830696</v>
      </c>
      <c r="D20" s="45">
        <f>BETAW20L!I19/BETAW20L!I20*D21</f>
        <v>107.39345765004995</v>
      </c>
      <c r="E20" s="41">
        <f t="shared" si="0"/>
        <v>-4.1674730998774052</v>
      </c>
      <c r="F20" s="44">
        <f>LN(BETAW20L!C19/BETAW20L!C20)</f>
        <v>-7.1510523749332717E-3</v>
      </c>
      <c r="G20" s="43">
        <f>LN(BETAW20L!I19/BETAW20L!I20)</f>
        <v>-4.3978842576537771E-3</v>
      </c>
      <c r="H20" s="42">
        <f t="shared" si="1"/>
        <v>2.7531681172794946E-3</v>
      </c>
      <c r="I20" s="41">
        <f>(BETAW20L!D19/BETAW20L!I19-1)*100</f>
        <v>0.86960315332826887</v>
      </c>
      <c r="J20" s="40">
        <f>BETAW20L!L19*BETAW20L!I19/1000</f>
        <v>0</v>
      </c>
      <c r="K20" s="17">
        <f>BETAW20L!E19</f>
        <v>1.5167999999999999</v>
      </c>
      <c r="L20" s="39">
        <f>BETAW20L!E19/BETAW20L!F19</f>
        <v>1.5167999999999999</v>
      </c>
    </row>
    <row r="21" spans="2:12" x14ac:dyDescent="0.3">
      <c r="B21" s="21">
        <f>BETAW20L!B20</f>
        <v>44391</v>
      </c>
      <c r="C21" s="46">
        <f>BETAW20L!C20/BETAW20L!C21*C22</f>
        <v>112.86792685686075</v>
      </c>
      <c r="D21" s="45">
        <f>BETAW20L!I20/BETAW20L!I21*D22</f>
        <v>107.86680174015797</v>
      </c>
      <c r="E21" s="41">
        <f t="shared" si="0"/>
        <v>-4.4309532884795662</v>
      </c>
      <c r="F21" s="44">
        <f>LN(BETAW20L!C20/BETAW20L!C21)</f>
        <v>3.797773375450448E-3</v>
      </c>
      <c r="G21" s="43">
        <f>LN(BETAW20L!I20/BETAW20L!I21)</f>
        <v>4.1600565012683138E-3</v>
      </c>
      <c r="H21" s="42">
        <f t="shared" si="1"/>
        <v>3.6228312581786581E-4</v>
      </c>
      <c r="I21" s="41">
        <f>(BETAW20L!D20/BETAW20L!I20-1)*100</f>
        <v>-8.9471765973625494E-2</v>
      </c>
      <c r="J21" s="40">
        <f>BETAW20L!L20*BETAW20L!I20/1000</f>
        <v>-503.4504460048426</v>
      </c>
      <c r="K21" s="17">
        <f>BETAW20L!E20</f>
        <v>127.9452</v>
      </c>
      <c r="L21" s="39">
        <f>BETAW20L!E20/BETAW20L!F20</f>
        <v>11.631381818181818</v>
      </c>
    </row>
    <row r="22" spans="2:12" x14ac:dyDescent="0.3">
      <c r="B22" s="21">
        <f>BETAW20L!B21</f>
        <v>44390</v>
      </c>
      <c r="C22" s="46">
        <f>BETAW20L!C21/BETAW20L!C22*C23</f>
        <v>112.44009297159427</v>
      </c>
      <c r="D22" s="45">
        <f>BETAW20L!I21/BETAW20L!I22*D23</f>
        <v>107.41900183257074</v>
      </c>
      <c r="E22" s="41">
        <f t="shared" si="0"/>
        <v>-4.4655700705370283</v>
      </c>
      <c r="F22" s="44">
        <f>LN(BETAW20L!C21/BETAW20L!C22)</f>
        <v>7.749699049321648E-3</v>
      </c>
      <c r="G22" s="43">
        <f>LN(BETAW20L!I21/BETAW20L!I22)</f>
        <v>7.8518907614407094E-3</v>
      </c>
      <c r="H22" s="42">
        <f t="shared" si="1"/>
        <v>1.0219171211906138E-4</v>
      </c>
      <c r="I22" s="41">
        <f>(BETAW20L!D21/BETAW20L!I21-1)*100</f>
        <v>0.12757009498576277</v>
      </c>
      <c r="J22" s="40">
        <f>BETAW20L!L21*BETAW20L!I21/1000</f>
        <v>0</v>
      </c>
      <c r="K22" s="17">
        <f>BETAW20L!E21</f>
        <v>85.407130000000009</v>
      </c>
      <c r="L22" s="39">
        <f>BETAW20L!E21/BETAW20L!F21</f>
        <v>4.495112105263158</v>
      </c>
    </row>
    <row r="23" spans="2:12" x14ac:dyDescent="0.3">
      <c r="B23" s="21">
        <f>BETAW20L!B22</f>
        <v>44389</v>
      </c>
      <c r="C23" s="46">
        <f>BETAW20L!C22/BETAW20L!C23*C24</f>
        <v>111.57208383898633</v>
      </c>
      <c r="D23" s="45">
        <f>BETAW20L!I22/BETAW20L!I23*D24</f>
        <v>106.57886222306354</v>
      </c>
      <c r="E23" s="41">
        <f t="shared" si="0"/>
        <v>-4.4753323986748246</v>
      </c>
      <c r="F23" s="44">
        <f>LN(BETAW20L!C22/BETAW20L!C23)</f>
        <v>3.2684293561711531E-3</v>
      </c>
      <c r="G23" s="43">
        <f>LN(BETAW20L!I22/BETAW20L!I23)</f>
        <v>6.2815746872346874E-3</v>
      </c>
      <c r="H23" s="42">
        <f t="shared" si="1"/>
        <v>3.0131453310635343E-3</v>
      </c>
      <c r="I23" s="41">
        <f>(BETAW20L!D22/BETAW20L!I22-1)*100</f>
        <v>3.2325266433730349E-2</v>
      </c>
      <c r="J23" s="40">
        <f>BETAW20L!L22*BETAW20L!I22/1000</f>
        <v>0</v>
      </c>
      <c r="K23" s="17">
        <f>BETAW20L!E22</f>
        <v>81.640259999999998</v>
      </c>
      <c r="L23" s="39">
        <f>BETAW20L!E22/BETAW20L!F22</f>
        <v>5.1025162499999999</v>
      </c>
    </row>
    <row r="24" spans="2:12" x14ac:dyDescent="0.3">
      <c r="B24" s="21">
        <f>BETAW20L!B23</f>
        <v>44386</v>
      </c>
      <c r="C24" s="46">
        <f>BETAW20L!C23/BETAW20L!C24*C25</f>
        <v>111.208013657774</v>
      </c>
      <c r="D24" s="45">
        <f>BETAW20L!I23/BETAW20L!I24*D25</f>
        <v>105.91147744806447</v>
      </c>
      <c r="E24" s="41">
        <f t="shared" si="0"/>
        <v>-4.7627289037000757</v>
      </c>
      <c r="F24" s="44">
        <f>LN(BETAW20L!C23/BETAW20L!C24)</f>
        <v>1.5264057506635986E-2</v>
      </c>
      <c r="G24" s="43">
        <f>LN(BETAW20L!I23/BETAW20L!I24)</f>
        <v>1.2759504464026567E-2</v>
      </c>
      <c r="H24" s="42">
        <f t="shared" si="1"/>
        <v>-2.5045530426094191E-3</v>
      </c>
      <c r="I24" s="41">
        <f>(BETAW20L!D23/BETAW20L!I23-1)*100</f>
        <v>0.1366929658255911</v>
      </c>
      <c r="J24" s="40">
        <f>BETAW20L!L23*BETAW20L!I23/1000</f>
        <v>0</v>
      </c>
      <c r="K24" s="17">
        <f>BETAW20L!E23</f>
        <v>558.70090000000005</v>
      </c>
      <c r="L24" s="39">
        <f>BETAW20L!E23/BETAW20L!F23</f>
        <v>23.27920416666667</v>
      </c>
    </row>
    <row r="25" spans="2:12" x14ac:dyDescent="0.3">
      <c r="B25" s="21">
        <f>BETAW20L!B24</f>
        <v>44385</v>
      </c>
      <c r="C25" s="46">
        <f>BETAW20L!C24/BETAW20L!C25*C26</f>
        <v>109.52341773453729</v>
      </c>
      <c r="D25" s="45">
        <f>BETAW20L!I24/BETAW20L!I25*D26</f>
        <v>104.56868438355552</v>
      </c>
      <c r="E25" s="41">
        <f t="shared" si="0"/>
        <v>-4.5239031555708404</v>
      </c>
      <c r="F25" s="44">
        <f>LN(BETAW20L!C24/BETAW20L!C25)</f>
        <v>-4.582831625571844E-2</v>
      </c>
      <c r="G25" s="43">
        <f>LN(BETAW20L!I24/BETAW20L!I25)</f>
        <v>-4.6219609178976689E-2</v>
      </c>
      <c r="H25" s="42">
        <f t="shared" si="1"/>
        <v>-3.9129292325824905E-4</v>
      </c>
      <c r="I25" s="41">
        <f>(BETAW20L!D24/BETAW20L!I24-1)*100</f>
        <v>1.0127855250591455</v>
      </c>
      <c r="J25" s="40">
        <f>BETAW20L!L24*BETAW20L!I24/1000</f>
        <v>0</v>
      </c>
      <c r="K25" s="17">
        <f>BETAW20L!E24</f>
        <v>366.31079999999997</v>
      </c>
      <c r="L25" s="39">
        <f>BETAW20L!E24/BETAW20L!F24</f>
        <v>6.9115245283018867</v>
      </c>
    </row>
    <row r="26" spans="2:12" x14ac:dyDescent="0.3">
      <c r="B26" s="21">
        <f>BETAW20L!B25</f>
        <v>44384</v>
      </c>
      <c r="C26" s="46">
        <f>BETAW20L!C25/BETAW20L!C26*C27</f>
        <v>114.65948125141411</v>
      </c>
      <c r="D26" s="45">
        <f>BETAW20L!I25/BETAW20L!I26*D27</f>
        <v>109.51524151706056</v>
      </c>
      <c r="E26" s="41">
        <f t="shared" si="0"/>
        <v>-4.4865367244020238</v>
      </c>
      <c r="F26" s="44">
        <f>LN(BETAW20L!C25/BETAW20L!C26)</f>
        <v>5.0176026444112079E-2</v>
      </c>
      <c r="G26" s="43">
        <f>LN(BETAW20L!I25/BETAW20L!I26)</f>
        <v>5.0412060570514117E-2</v>
      </c>
      <c r="H26" s="42">
        <f t="shared" si="1"/>
        <v>2.3603412640203769E-4</v>
      </c>
      <c r="I26" s="41">
        <f>(BETAW20L!D25/BETAW20L!I25-1)*100</f>
        <v>0.16741538496902741</v>
      </c>
      <c r="J26" s="40">
        <f>BETAW20L!L25*BETAW20L!I25/1000</f>
        <v>0</v>
      </c>
      <c r="K26" s="17">
        <f>BETAW20L!E25</f>
        <v>757.346</v>
      </c>
      <c r="L26" s="39">
        <f>BETAW20L!E25/BETAW20L!F25</f>
        <v>12.415508196721312</v>
      </c>
    </row>
    <row r="27" spans="2:12" x14ac:dyDescent="0.3">
      <c r="B27" s="21">
        <f>BETAW20L!B26</f>
        <v>44383</v>
      </c>
      <c r="C27" s="46">
        <f>BETAW20L!C26/BETAW20L!C27*C28</f>
        <v>109.04827529464998</v>
      </c>
      <c r="D27" s="45">
        <f>BETAW20L!I26/BETAW20L!I27*D28</f>
        <v>104.13120295779447</v>
      </c>
      <c r="E27" s="41">
        <f t="shared" si="0"/>
        <v>-4.5090785008469965</v>
      </c>
      <c r="F27" s="44">
        <f>LN(BETAW20L!C26/BETAW20L!C27)</f>
        <v>-2.7258262246638697E-2</v>
      </c>
      <c r="G27" s="43">
        <f>LN(BETAW20L!I26/BETAW20L!I27)</f>
        <v>-2.6634263383554312E-2</v>
      </c>
      <c r="H27" s="42">
        <f t="shared" si="1"/>
        <v>6.2399886308438582E-4</v>
      </c>
      <c r="I27" s="41">
        <f>(BETAW20L!D26/BETAW20L!I26-1)*100</f>
        <v>-3.1186065930555174E-3</v>
      </c>
      <c r="J27" s="40">
        <f>BETAW20L!L26*BETAW20L!I26/1000</f>
        <v>0</v>
      </c>
      <c r="K27" s="17">
        <f>BETAW20L!E26</f>
        <v>44.195980000000006</v>
      </c>
      <c r="L27" s="39">
        <f>BETAW20L!E26/BETAW20L!F26</f>
        <v>2.2097990000000003</v>
      </c>
    </row>
    <row r="28" spans="2:12" x14ac:dyDescent="0.3">
      <c r="B28" s="21">
        <f>BETAW20L!B27</f>
        <v>44382</v>
      </c>
      <c r="C28" s="46">
        <f>BETAW20L!C27/BETAW20L!C28*C29</f>
        <v>112.06162453462777</v>
      </c>
      <c r="D28" s="45">
        <f>BETAW20L!I27/BETAW20L!I28*D29</f>
        <v>106.94192545057479</v>
      </c>
      <c r="E28" s="41">
        <f t="shared" si="0"/>
        <v>-4.5686461402948524</v>
      </c>
      <c r="F28" s="44">
        <f>LN(BETAW20L!C27/BETAW20L!C28)</f>
        <v>5.8724614884915378E-3</v>
      </c>
      <c r="G28" s="43">
        <f>LN(BETAW20L!I27/BETAW20L!I28)</f>
        <v>6.5268970092339697E-3</v>
      </c>
      <c r="H28" s="42">
        <f t="shared" si="1"/>
        <v>6.544355207424319E-4</v>
      </c>
      <c r="I28" s="41">
        <f>(BETAW20L!D27/BETAW20L!I27-1)*100</f>
        <v>0.17355288759162146</v>
      </c>
      <c r="J28" s="40">
        <f>BETAW20L!L27*BETAW20L!I27/1000</f>
        <v>0</v>
      </c>
      <c r="K28" s="17">
        <f>BETAW20L!E27</f>
        <v>18.858280000000001</v>
      </c>
      <c r="L28" s="39">
        <f>BETAW20L!E27/BETAW20L!F27</f>
        <v>1.8858280000000001</v>
      </c>
    </row>
    <row r="29" spans="2:12" x14ac:dyDescent="0.3">
      <c r="B29" s="21">
        <f>BETAW20L!B28</f>
        <v>44379</v>
      </c>
      <c r="C29" s="46">
        <f>BETAW20L!C28/BETAW20L!C29*C30</f>
        <v>111.40547545097391</v>
      </c>
      <c r="D29" s="45">
        <f>BETAW20L!I28/BETAW20L!I29*D30</f>
        <v>106.24619945300394</v>
      </c>
      <c r="E29" s="41">
        <f t="shared" si="0"/>
        <v>-4.6310793765611757</v>
      </c>
      <c r="F29" s="44">
        <f>LN(BETAW20L!C28/BETAW20L!C29)</f>
        <v>1.4226724618200395E-3</v>
      </c>
      <c r="G29" s="43">
        <f>LN(BETAW20L!I28/BETAW20L!I29)</f>
        <v>2.8431323323748962E-3</v>
      </c>
      <c r="H29" s="42">
        <f t="shared" si="1"/>
        <v>1.4204598705548567E-3</v>
      </c>
      <c r="I29" s="41">
        <f>(BETAW20L!D28/BETAW20L!I28-1)*100</f>
        <v>2.287760631403124E-2</v>
      </c>
      <c r="J29" s="40">
        <f>BETAW20L!L28*BETAW20L!I28/1000</f>
        <v>0</v>
      </c>
      <c r="K29" s="17">
        <f>BETAW20L!E28</f>
        <v>283.49369999999999</v>
      </c>
      <c r="L29" s="39">
        <f>BETAW20L!E28/BETAW20L!F28</f>
        <v>20.249549999999999</v>
      </c>
    </row>
    <row r="30" spans="2:12" x14ac:dyDescent="0.3">
      <c r="B30" s="21">
        <f>BETAW20L!B29</f>
        <v>44378</v>
      </c>
      <c r="C30" s="46">
        <f>BETAW20L!C29/BETAW20L!C30*C31</f>
        <v>111.24709463767815</v>
      </c>
      <c r="D30" s="45">
        <f>BETAW20L!I29/BETAW20L!I30*D31</f>
        <v>105.94455645681656</v>
      </c>
      <c r="E30" s="41">
        <f t="shared" si="0"/>
        <v>-4.7664509335111021</v>
      </c>
      <c r="F30" s="44">
        <f>LN(BETAW20L!C29/BETAW20L!C30)</f>
        <v>2.8582483211697259E-2</v>
      </c>
      <c r="G30" s="43">
        <f>LN(BETAW20L!I29/BETAW20L!I30)</f>
        <v>2.5658865341074893E-2</v>
      </c>
      <c r="H30" s="42">
        <f t="shared" si="1"/>
        <v>-2.9236178706223657E-3</v>
      </c>
      <c r="I30" s="41">
        <f>(BETAW20L!D29/BETAW20L!I29-1)*100</f>
        <v>0.16609729896150949</v>
      </c>
      <c r="J30" s="40">
        <f>BETAW20L!L29*BETAW20L!I29/1000</f>
        <v>0</v>
      </c>
      <c r="K30" s="17">
        <f>BETAW20L!E29</f>
        <v>130.38030000000001</v>
      </c>
      <c r="L30" s="39">
        <f>BETAW20L!E29/BETAW20L!F29</f>
        <v>4.2058161290322582</v>
      </c>
    </row>
    <row r="31" spans="2:12" x14ac:dyDescent="0.3">
      <c r="B31" s="21">
        <f>BETAW20L!B30</f>
        <v>44377</v>
      </c>
      <c r="C31" s="46">
        <f>BETAW20L!C30/BETAW20L!C31*C32</f>
        <v>108.11238867062958</v>
      </c>
      <c r="D31" s="45">
        <f>BETAW20L!I30/BETAW20L!I31*D32</f>
        <v>103.2607187112803</v>
      </c>
      <c r="E31" s="41">
        <f t="shared" si="0"/>
        <v>-4.4876170242895697</v>
      </c>
      <c r="F31" s="44">
        <f>LN(BETAW20L!C30/BETAW20L!C31)</f>
        <v>-3.591432653391554E-2</v>
      </c>
      <c r="G31" s="43">
        <f>LN(BETAW20L!I30/BETAW20L!I31)</f>
        <v>-3.3946086953748324E-2</v>
      </c>
      <c r="H31" s="42">
        <f t="shared" si="1"/>
        <v>1.9682395801672165E-3</v>
      </c>
      <c r="I31" s="41">
        <f>(BETAW20L!D30/BETAW20L!I30-1)*100</f>
        <v>0.5286174956120604</v>
      </c>
      <c r="J31" s="40">
        <f>BETAW20L!L30*BETAW20L!I30/1000</f>
        <v>0</v>
      </c>
      <c r="K31" s="17">
        <f>BETAW20L!E30</f>
        <v>236.1729</v>
      </c>
      <c r="L31" s="39">
        <f>BETAW20L!E30/BETAW20L!F30</f>
        <v>4.2940527272727271</v>
      </c>
    </row>
    <row r="32" spans="2:12" x14ac:dyDescent="0.3">
      <c r="B32" s="21">
        <f>BETAW20L!B31</f>
        <v>44376</v>
      </c>
      <c r="C32" s="46">
        <f>BETAW20L!C31/BETAW20L!C32*C33</f>
        <v>112.0657383219861</v>
      </c>
      <c r="D32" s="45">
        <f>BETAW20L!I31/BETAW20L!I32*D33</f>
        <v>106.82619057776505</v>
      </c>
      <c r="E32" s="41">
        <f t="shared" si="0"/>
        <v>-4.6754233922653876</v>
      </c>
      <c r="F32" s="44">
        <f>LN(BETAW20L!C31/BETAW20L!C32)</f>
        <v>-2.4422632917797747E-2</v>
      </c>
      <c r="G32" s="43">
        <f>LN(BETAW20L!I31/BETAW20L!I32)</f>
        <v>-2.623072347863635E-2</v>
      </c>
      <c r="H32" s="42">
        <f t="shared" si="1"/>
        <v>-1.808090560838603E-3</v>
      </c>
      <c r="I32" s="41">
        <f>(BETAW20L!D31/BETAW20L!I31-1)*100</f>
        <v>0.16174183506920681</v>
      </c>
      <c r="J32" s="40">
        <f>BETAW20L!L31*BETAW20L!I31/1000</f>
        <v>0</v>
      </c>
      <c r="K32" s="17">
        <f>BETAW20L!E31</f>
        <v>321.73419999999999</v>
      </c>
      <c r="L32" s="39">
        <f>BETAW20L!E31/BETAW20L!F31</f>
        <v>8.4666894736842107</v>
      </c>
    </row>
    <row r="33" spans="2:12" x14ac:dyDescent="0.3">
      <c r="B33" s="21">
        <f>BETAW20L!B32</f>
        <v>44375</v>
      </c>
      <c r="C33" s="46">
        <f>BETAW20L!C32/BETAW20L!C33*C34</f>
        <v>114.83637410782232</v>
      </c>
      <c r="D33" s="45">
        <f>BETAW20L!I32/BETAW20L!I33*D34</f>
        <v>109.66539322169599</v>
      </c>
      <c r="E33" s="41">
        <f t="shared" si="0"/>
        <v>-4.5029120139853829</v>
      </c>
      <c r="F33" s="44">
        <f>LN(BETAW20L!C32/BETAW20L!C33)</f>
        <v>2.9238475675997162E-3</v>
      </c>
      <c r="G33" s="43">
        <f>LN(BETAW20L!I32/BETAW20L!I33)</f>
        <v>6.1294753434086528E-3</v>
      </c>
      <c r="H33" s="42">
        <f t="shared" si="1"/>
        <v>3.2056277758089366E-3</v>
      </c>
      <c r="I33" s="41">
        <f>(BETAW20L!D32/BETAW20L!I32-1)*100</f>
        <v>0.61638297752242277</v>
      </c>
      <c r="J33" s="40">
        <f>BETAW20L!L32*BETAW20L!I32/1000</f>
        <v>0</v>
      </c>
      <c r="K33" s="17">
        <f>BETAW20L!E32</f>
        <v>719.66949999999997</v>
      </c>
      <c r="L33" s="39">
        <f>BETAW20L!E32/BETAW20L!F32</f>
        <v>21.16675</v>
      </c>
    </row>
    <row r="34" spans="2:12" x14ac:dyDescent="0.3">
      <c r="B34" s="21">
        <f>BETAW20L!B33</f>
        <v>44372</v>
      </c>
      <c r="C34" s="46">
        <f>BETAW20L!C33/BETAW20L!C34*C35</f>
        <v>114.50110043811831</v>
      </c>
      <c r="D34" s="45">
        <f>BETAW20L!I33/BETAW20L!I34*D35</f>
        <v>108.99525778534252</v>
      </c>
      <c r="E34" s="41">
        <f t="shared" si="0"/>
        <v>-4.8085499892216443</v>
      </c>
      <c r="F34" s="44">
        <f>LN(BETAW20L!C33/BETAW20L!C34)</f>
        <v>8.1890789527210607E-3</v>
      </c>
      <c r="G34" s="43">
        <f>LN(BETAW20L!I33/BETAW20L!I34)</f>
        <v>5.5803253547515932E-3</v>
      </c>
      <c r="H34" s="42">
        <f t="shared" si="1"/>
        <v>-2.6087535979694675E-3</v>
      </c>
      <c r="I34" s="41">
        <f>(BETAW20L!D33/BETAW20L!I33-1)*100</f>
        <v>0.52734043212714354</v>
      </c>
      <c r="J34" s="40">
        <f>BETAW20L!L33*BETAW20L!I33/1000</f>
        <v>0</v>
      </c>
      <c r="K34" s="17">
        <f>BETAW20L!E33</f>
        <v>126.22330000000001</v>
      </c>
      <c r="L34" s="39">
        <f>BETAW20L!E33/BETAW20L!F33</f>
        <v>2.5759857142857143</v>
      </c>
    </row>
    <row r="35" spans="2:12" x14ac:dyDescent="0.3">
      <c r="B35" s="21">
        <f>BETAW20L!B34</f>
        <v>44371</v>
      </c>
      <c r="C35" s="46">
        <f>BETAW20L!C34/BETAW20L!C35*C36</f>
        <v>113.5672707077771</v>
      </c>
      <c r="D35" s="45">
        <f>BETAW20L!I34/BETAW20L!I35*D36</f>
        <v>108.38872269031926</v>
      </c>
      <c r="E35" s="41">
        <f t="shared" si="0"/>
        <v>-4.5598947524088107</v>
      </c>
      <c r="F35" s="44">
        <f>LN(BETAW20L!C34/BETAW20L!C35)</f>
        <v>3.4680657193290207E-2</v>
      </c>
      <c r="G35" s="43">
        <f>LN(BETAW20L!I34/BETAW20L!I35)</f>
        <v>3.7042481017229983E-2</v>
      </c>
      <c r="H35" s="42">
        <f t="shared" si="1"/>
        <v>2.3618238239397765E-3</v>
      </c>
      <c r="I35" s="41">
        <f>(BETAW20L!D34/BETAW20L!I34-1)*100</f>
        <v>-0.1752222674670123</v>
      </c>
      <c r="J35" s="40">
        <f>BETAW20L!L34*BETAW20L!I34/1000</f>
        <v>0</v>
      </c>
      <c r="K35" s="17">
        <f>BETAW20L!E34</f>
        <v>687.46420000000001</v>
      </c>
      <c r="L35" s="39">
        <f>BETAW20L!E34/BETAW20L!F34</f>
        <v>15.276982222222223</v>
      </c>
    </row>
    <row r="36" spans="2:12" x14ac:dyDescent="0.3">
      <c r="B36" s="21">
        <f>BETAW20L!B35</f>
        <v>44370</v>
      </c>
      <c r="C36" s="46">
        <f>BETAW20L!C35/BETAW20L!C36*C37</f>
        <v>109.6961968035872</v>
      </c>
      <c r="D36" s="45">
        <f>BETAW20L!I35/BETAW20L!I36*D37</f>
        <v>104.4471882805762</v>
      </c>
      <c r="E36" s="41">
        <f t="shared" si="0"/>
        <v>-4.7850414836253963</v>
      </c>
      <c r="F36" s="44">
        <f>LN(BETAW20L!C35/BETAW20L!C36)</f>
        <v>1.1788474549577833E-2</v>
      </c>
      <c r="G36" s="43">
        <f>LN(BETAW20L!I35/BETAW20L!I36)</f>
        <v>9.2579680305348317E-3</v>
      </c>
      <c r="H36" s="42">
        <f t="shared" si="1"/>
        <v>-2.5305065190430014E-3</v>
      </c>
      <c r="I36" s="41">
        <f>(BETAW20L!D35/BETAW20L!I35-1)*100</f>
        <v>-0.12102117842808235</v>
      </c>
      <c r="J36" s="40">
        <f>BETAW20L!L35*BETAW20L!I35/1000</f>
        <v>0</v>
      </c>
      <c r="K36" s="17">
        <f>BETAW20L!E35</f>
        <v>64.213120000000004</v>
      </c>
      <c r="L36" s="39">
        <f>BETAW20L!E35/BETAW20L!F35</f>
        <v>4.5866514285714288</v>
      </c>
    </row>
    <row r="37" spans="2:12" x14ac:dyDescent="0.3">
      <c r="B37" s="21">
        <f>BETAW20L!B36</f>
        <v>44369</v>
      </c>
      <c r="C37" s="46">
        <f>BETAW20L!C36/BETAW20L!C37*C38</f>
        <v>108.41063825410862</v>
      </c>
      <c r="D37" s="45">
        <f>BETAW20L!I36/BETAW20L!I37*D38</f>
        <v>103.48468185215722</v>
      </c>
      <c r="E37" s="41">
        <f t="shared" si="0"/>
        <v>-4.5437943003390657</v>
      </c>
      <c r="F37" s="44">
        <f>LN(BETAW20L!C36/BETAW20L!C37)</f>
        <v>9.6810022651979875E-4</v>
      </c>
      <c r="G37" s="43">
        <f>LN(BETAW20L!I36/BETAW20L!I37)</f>
        <v>2.4050553931052337E-4</v>
      </c>
      <c r="H37" s="42">
        <f t="shared" si="1"/>
        <v>-7.2759468720927541E-4</v>
      </c>
      <c r="I37" s="41">
        <f>(BETAW20L!D36/BETAW20L!I36-1)*100</f>
        <v>-0.16514090140371529</v>
      </c>
      <c r="J37" s="40">
        <f>BETAW20L!L36*BETAW20L!I36/1000</f>
        <v>0</v>
      </c>
      <c r="K37" s="17">
        <f>BETAW20L!E36</f>
        <v>59.112199999999994</v>
      </c>
      <c r="L37" s="39">
        <f>BETAW20L!E36/BETAW20L!F36</f>
        <v>3.4771882352941175</v>
      </c>
    </row>
    <row r="38" spans="2:12" x14ac:dyDescent="0.3">
      <c r="B38" s="21">
        <f>BETAW20L!B37</f>
        <v>44368</v>
      </c>
      <c r="C38" s="46">
        <f>BETAW20L!C37/BETAW20L!C38*C39</f>
        <v>108.30573667647117</v>
      </c>
      <c r="D38" s="45">
        <f>BETAW20L!I37/BETAW20L!I38*D39</f>
        <v>103.45979620562586</v>
      </c>
      <c r="E38" s="41">
        <f t="shared" si="0"/>
        <v>-4.4743155991090351</v>
      </c>
      <c r="F38" s="44">
        <f>LN(BETAW20L!C37/BETAW20L!C38)</f>
        <v>-1.1198740837643165E-3</v>
      </c>
      <c r="G38" s="43">
        <f>LN(BETAW20L!I37/BETAW20L!I38)</f>
        <v>2.5076095344069189E-3</v>
      </c>
      <c r="H38" s="42">
        <f t="shared" si="1"/>
        <v>3.6274836181712355E-3</v>
      </c>
      <c r="I38" s="41">
        <f>(BETAW20L!D37/BETAW20L!I37-1)*100</f>
        <v>-0.18254520820705222</v>
      </c>
      <c r="J38" s="40">
        <f>BETAW20L!L37*BETAW20L!I37/1000</f>
        <v>0</v>
      </c>
      <c r="K38" s="17">
        <f>BETAW20L!E37</f>
        <v>220.11179999999999</v>
      </c>
      <c r="L38" s="39">
        <f>BETAW20L!E37/BETAW20L!F37</f>
        <v>4.7850391304347824</v>
      </c>
    </row>
    <row r="39" spans="2:12" x14ac:dyDescent="0.3">
      <c r="B39" s="21">
        <f>BETAW20L!B38</f>
        <v>44365</v>
      </c>
      <c r="C39" s="46">
        <f>BETAW20L!C38/BETAW20L!C39*C40</f>
        <v>108.42709340354195</v>
      </c>
      <c r="D39" s="45">
        <f>BETAW20L!I38/BETAW20L!I39*D40</f>
        <v>103.20068444556966</v>
      </c>
      <c r="E39" s="41">
        <f t="shared" si="0"/>
        <v>-4.820205719727932</v>
      </c>
      <c r="F39" s="44">
        <f>LN(BETAW20L!C38/BETAW20L!C39)</f>
        <v>8.1906779930192505E-3</v>
      </c>
      <c r="G39" s="43">
        <f>LN(BETAW20L!I38/BETAW20L!I39)</f>
        <v>5.1669637152368724E-3</v>
      </c>
      <c r="H39" s="42">
        <f t="shared" si="1"/>
        <v>-3.0237142777823781E-3</v>
      </c>
      <c r="I39" s="41">
        <f>(BETAW20L!D38/BETAW20L!I38-1)*100</f>
        <v>-0.30562610755276998</v>
      </c>
      <c r="J39" s="40">
        <f>BETAW20L!L38*BETAW20L!I38/1000</f>
        <v>0</v>
      </c>
      <c r="K39" s="17">
        <f>BETAW20L!E38</f>
        <v>191.64429999999999</v>
      </c>
      <c r="L39" s="39">
        <f>BETAW20L!E38/BETAW20L!F38</f>
        <v>9.5822149999999997</v>
      </c>
    </row>
    <row r="40" spans="2:12" x14ac:dyDescent="0.3">
      <c r="B40" s="21">
        <f>BETAW20L!B39</f>
        <v>44364</v>
      </c>
      <c r="C40" s="46">
        <f>BETAW20L!C39/BETAW20L!C40*C41</f>
        <v>107.54262912150071</v>
      </c>
      <c r="D40" s="45">
        <f>BETAW20L!I39/BETAW20L!I40*D41</f>
        <v>102.66882548490297</v>
      </c>
      <c r="E40" s="41">
        <f t="shared" si="0"/>
        <v>-4.5319736707304825</v>
      </c>
      <c r="F40" s="44">
        <f>LN(BETAW20L!C39/BETAW20L!C40)</f>
        <v>-1.2374348872037736E-2</v>
      </c>
      <c r="G40" s="43">
        <f>LN(BETAW20L!I39/BETAW20L!I40)</f>
        <v>-1.3876083738253133E-2</v>
      </c>
      <c r="H40" s="42">
        <f t="shared" si="1"/>
        <v>-1.5017348662153974E-3</v>
      </c>
      <c r="I40" s="41">
        <f>(BETAW20L!D39/BETAW20L!I39-1)*100</f>
        <v>8.5612837112369888E-2</v>
      </c>
      <c r="J40" s="40">
        <f>BETAW20L!L39*BETAW20L!I39/1000</f>
        <v>0</v>
      </c>
      <c r="K40" s="17">
        <f>BETAW20L!E39</f>
        <v>174.70839999999998</v>
      </c>
      <c r="L40" s="39">
        <f>BETAW20L!E39/BETAW20L!F39</f>
        <v>5.4596374999999995</v>
      </c>
    </row>
    <row r="41" spans="2:12" x14ac:dyDescent="0.3">
      <c r="B41" s="21">
        <f>BETAW20L!B40</f>
        <v>44363</v>
      </c>
      <c r="C41" s="46">
        <f>BETAW20L!C40/BETAW20L!C41*C42</f>
        <v>108.88166690663761</v>
      </c>
      <c r="D41" s="45">
        <f>BETAW20L!I40/BETAW20L!I41*D42</f>
        <v>104.1033968021989</v>
      </c>
      <c r="E41" s="41">
        <f t="shared" si="0"/>
        <v>-4.3884983029658375</v>
      </c>
      <c r="F41" s="44">
        <f>LN(BETAW20L!C40/BETAW20L!C41)</f>
        <v>-4.5800311889727498E-3</v>
      </c>
      <c r="G41" s="43">
        <f>LN(BETAW20L!I40/BETAW20L!I41)</f>
        <v>-1.6520780717808681E-3</v>
      </c>
      <c r="H41" s="42">
        <f t="shared" si="1"/>
        <v>2.9279531171918817E-3</v>
      </c>
      <c r="I41" s="41">
        <f>(BETAW20L!D40/BETAW20L!I40-1)*100</f>
        <v>0.14707660771715592</v>
      </c>
      <c r="J41" s="40">
        <f>BETAW20L!L40*BETAW20L!I40/1000</f>
        <v>0</v>
      </c>
      <c r="K41" s="17">
        <f>BETAW20L!E40</f>
        <v>199.36150000000001</v>
      </c>
      <c r="L41" s="39">
        <f>BETAW20L!E40/BETAW20L!F40</f>
        <v>11.72714705882353</v>
      </c>
    </row>
    <row r="42" spans="2:12" x14ac:dyDescent="0.3">
      <c r="B42" s="21">
        <f>BETAW20L!B41</f>
        <v>44362</v>
      </c>
      <c r="C42" s="46">
        <f>BETAW20L!C41/BETAW20L!C42*C43</f>
        <v>109.38149207067487</v>
      </c>
      <c r="D42" s="45">
        <f>BETAW20L!I41/BETAW20L!I42*D43</f>
        <v>104.27552588744713</v>
      </c>
      <c r="E42" s="41">
        <f t="shared" si="0"/>
        <v>-4.668034862724868</v>
      </c>
      <c r="F42" s="44">
        <f>LN(BETAW20L!C41/BETAW20L!C42)</f>
        <v>-2.0474211319734835E-2</v>
      </c>
      <c r="G42" s="43">
        <f>LN(BETAW20L!I41/BETAW20L!I42)</f>
        <v>-1.7865673553984846E-2</v>
      </c>
      <c r="H42" s="42">
        <f t="shared" si="1"/>
        <v>2.6085377657499888E-3</v>
      </c>
      <c r="I42" s="41">
        <f>(BETAW20L!D41/BETAW20L!I41-1)*100</f>
        <v>1.1734891321578012</v>
      </c>
      <c r="J42" s="40">
        <f>BETAW20L!L41*BETAW20L!I41/1000</f>
        <v>0</v>
      </c>
      <c r="K42" s="17">
        <f>BETAW20L!E41</f>
        <v>74.707549999999998</v>
      </c>
      <c r="L42" s="39">
        <f>BETAW20L!E41/BETAW20L!F41</f>
        <v>2.5761224137931036</v>
      </c>
    </row>
    <row r="43" spans="2:12" x14ac:dyDescent="0.3">
      <c r="B43" s="21">
        <f>BETAW20L!B42</f>
        <v>44361</v>
      </c>
      <c r="C43" s="46">
        <f>BETAW20L!C42/BETAW20L!C43*C44</f>
        <v>111.64407511775717</v>
      </c>
      <c r="D43" s="45">
        <f>BETAW20L!I42/BETAW20L!I43*D44</f>
        <v>106.15521939107367</v>
      </c>
      <c r="E43" s="41">
        <f t="shared" si="0"/>
        <v>-4.9163878341901279</v>
      </c>
      <c r="F43" s="44">
        <f>LN(BETAW20L!C42/BETAW20L!C43)</f>
        <v>2.5318752788363447E-2</v>
      </c>
      <c r="G43" s="43">
        <f>LN(BETAW20L!I42/BETAW20L!I43)</f>
        <v>2.2955361888479155E-2</v>
      </c>
      <c r="H43" s="42">
        <f t="shared" si="1"/>
        <v>-2.363390899884292E-3</v>
      </c>
      <c r="I43" s="41">
        <f>(BETAW20L!D42/BETAW20L!I42-1)*100</f>
        <v>-0.11341308442143205</v>
      </c>
      <c r="J43" s="40">
        <f>BETAW20L!L42*BETAW20L!I42/1000</f>
        <v>0</v>
      </c>
      <c r="K43" s="17">
        <f>BETAW20L!E42</f>
        <v>61.632379999999998</v>
      </c>
      <c r="L43" s="39">
        <f>BETAW20L!E42/BETAW20L!F42</f>
        <v>6.1632379999999998</v>
      </c>
    </row>
    <row r="44" spans="2:12" x14ac:dyDescent="0.3">
      <c r="B44" s="21">
        <f>BETAW20L!B43</f>
        <v>44358</v>
      </c>
      <c r="C44" s="46">
        <f>BETAW20L!C43/BETAW20L!C44*C45</f>
        <v>108.85287039512929</v>
      </c>
      <c r="D44" s="45">
        <f>BETAW20L!I43/BETAW20L!I44*D45</f>
        <v>103.74614429621803</v>
      </c>
      <c r="E44" s="41">
        <f t="shared" si="0"/>
        <v>-4.6914023308472714</v>
      </c>
      <c r="F44" s="44">
        <f>LN(BETAW20L!C43/BETAW20L!C44)</f>
        <v>-1.0993561630695044E-2</v>
      </c>
      <c r="G44" s="43">
        <f>LN(BETAW20L!I43/BETAW20L!I44)</f>
        <v>-1.455832304963312E-2</v>
      </c>
      <c r="H44" s="42">
        <f t="shared" si="1"/>
        <v>-3.5647614189380766E-3</v>
      </c>
      <c r="I44" s="41">
        <f>(BETAW20L!D43/BETAW20L!I43-1)*100</f>
        <v>-4.5012647267184125E-2</v>
      </c>
      <c r="J44" s="40">
        <f>BETAW20L!L43*BETAW20L!I43/1000</f>
        <v>0</v>
      </c>
      <c r="K44" s="17">
        <f>BETAW20L!E43</f>
        <v>358.065</v>
      </c>
      <c r="L44" s="39">
        <f>BETAW20L!E43/BETAW20L!F43</f>
        <v>13.77173076923077</v>
      </c>
    </row>
    <row r="45" spans="2:12" x14ac:dyDescent="0.3">
      <c r="B45" s="21">
        <f>BETAW20L!B44</f>
        <v>44357</v>
      </c>
      <c r="C45" s="46">
        <f>BETAW20L!C44/BETAW20L!C45*C46</f>
        <v>110.05615319744122</v>
      </c>
      <c r="D45" s="45">
        <f>BETAW20L!I44/BETAW20L!I45*D46</f>
        <v>105.26756195362987</v>
      </c>
      <c r="E45" s="41">
        <f t="shared" si="0"/>
        <v>-4.3510436306279043</v>
      </c>
      <c r="F45" s="44">
        <f>LN(BETAW20L!C44/BETAW20L!C45)</f>
        <v>1.64884973911863E-2</v>
      </c>
      <c r="G45" s="43">
        <f>LN(BETAW20L!I44/BETAW20L!I45)</f>
        <v>1.9100691498703658E-2</v>
      </c>
      <c r="H45" s="42">
        <f t="shared" si="1"/>
        <v>2.6121941075173578E-3</v>
      </c>
      <c r="I45" s="41">
        <f>(BETAW20L!D44/BETAW20L!I44-1)*100</f>
        <v>-0.34985919931984633</v>
      </c>
      <c r="J45" s="40">
        <f>BETAW20L!L44*BETAW20L!I44/1000</f>
        <v>0</v>
      </c>
      <c r="K45" s="17">
        <f>BETAW20L!E44</f>
        <v>103.0305</v>
      </c>
      <c r="L45" s="39">
        <f>BETAW20L!E44/BETAW20L!F44</f>
        <v>5.7239166666666668</v>
      </c>
    </row>
    <row r="46" spans="2:12" x14ac:dyDescent="0.3">
      <c r="B46" s="21">
        <f>BETAW20L!B45</f>
        <v>44356</v>
      </c>
      <c r="C46" s="46">
        <f>BETAW20L!C45/BETAW20L!C46*C47</f>
        <v>108.2563712281712</v>
      </c>
      <c r="D46" s="45">
        <f>BETAW20L!I45/BETAW20L!I46*D47</f>
        <v>103.27595976778497</v>
      </c>
      <c r="E46" s="41">
        <f t="shared" si="0"/>
        <v>-4.6005712217057955</v>
      </c>
      <c r="F46" s="44">
        <f>LN(BETAW20L!C45/BETAW20L!C46)</f>
        <v>-1.7273148168455283E-2</v>
      </c>
      <c r="G46" s="43">
        <f>LN(BETAW20L!I45/BETAW20L!I46)</f>
        <v>-1.9145592113310884E-2</v>
      </c>
      <c r="H46" s="42">
        <f t="shared" si="1"/>
        <v>-1.8724439448556014E-3</v>
      </c>
      <c r="I46" s="41">
        <f>(BETAW20L!D45/BETAW20L!I45-1)*100</f>
        <v>-8.7848598800177591E-2</v>
      </c>
      <c r="J46" s="40">
        <f>BETAW20L!L45*BETAW20L!I45/1000</f>
        <v>0</v>
      </c>
      <c r="K46" s="17">
        <f>BETAW20L!E45</f>
        <v>227.9888</v>
      </c>
      <c r="L46" s="39">
        <f>BETAW20L!E45/BETAW20L!F45</f>
        <v>7.354477419354839</v>
      </c>
    </row>
    <row r="47" spans="2:12" x14ac:dyDescent="0.3">
      <c r="B47" s="21">
        <f>BETAW20L!B46</f>
        <v>44355</v>
      </c>
      <c r="C47" s="46">
        <f>BETAW20L!C46/BETAW20L!C47*C48</f>
        <v>110.14254273196619</v>
      </c>
      <c r="D47" s="45">
        <f>BETAW20L!I46/BETAW20L!I47*D48</f>
        <v>105.27228863797451</v>
      </c>
      <c r="E47" s="41">
        <f t="shared" si="0"/>
        <v>-4.4217737971090081</v>
      </c>
      <c r="F47" s="44">
        <f>LN(BETAW20L!C46/BETAW20L!C47)</f>
        <v>-8.0722097393855288E-3</v>
      </c>
      <c r="G47" s="43">
        <f>LN(BETAW20L!I46/BETAW20L!I47)</f>
        <v>-1.1218654464733161E-2</v>
      </c>
      <c r="H47" s="42">
        <f t="shared" si="1"/>
        <v>-3.1464447253476326E-3</v>
      </c>
      <c r="I47" s="41">
        <f>(BETAW20L!D46/BETAW20L!I46-1)*100</f>
        <v>-0.33398098686557853</v>
      </c>
      <c r="J47" s="40">
        <f>BETAW20L!L46*BETAW20L!I46/1000</f>
        <v>0</v>
      </c>
      <c r="K47" s="17">
        <f>BETAW20L!E46</f>
        <v>323.71859999999998</v>
      </c>
      <c r="L47" s="39">
        <f>BETAW20L!E46/BETAW20L!F46</f>
        <v>12.948744</v>
      </c>
    </row>
    <row r="48" spans="2:12" x14ac:dyDescent="0.3">
      <c r="B48" s="21">
        <f>BETAW20L!B47</f>
        <v>44354</v>
      </c>
      <c r="C48" s="46">
        <f>BETAW20L!C47/BETAW20L!C48*C49</f>
        <v>111.03523458872412</v>
      </c>
      <c r="D48" s="45">
        <f>BETAW20L!I47/BETAW20L!I48*D49</f>
        <v>106.45995160272507</v>
      </c>
      <c r="E48" s="41">
        <f t="shared" si="0"/>
        <v>-4.1205685771241507</v>
      </c>
      <c r="F48" s="44">
        <f>LN(BETAW20L!C47/BETAW20L!C48)</f>
        <v>-7.0883008049416928E-3</v>
      </c>
      <c r="G48" s="43">
        <f>LN(BETAW20L!I47/BETAW20L!I48)</f>
        <v>1.1673683733458436E-3</v>
      </c>
      <c r="H48" s="42">
        <f t="shared" si="1"/>
        <v>8.255669178287536E-3</v>
      </c>
      <c r="I48" s="41">
        <f>(BETAW20L!D47/BETAW20L!I47-1)*100</f>
        <v>-0.37920420675522371</v>
      </c>
      <c r="J48" s="40">
        <f>BETAW20L!L47*BETAW20L!I47/1000</f>
        <v>0</v>
      </c>
      <c r="K48" s="17">
        <f>BETAW20L!E47</f>
        <v>391.08179999999999</v>
      </c>
      <c r="L48" s="39">
        <f>BETAW20L!E47/BETAW20L!F47</f>
        <v>12.22130625</v>
      </c>
    </row>
    <row r="49" spans="2:12" x14ac:dyDescent="0.3">
      <c r="B49" s="21">
        <f>BETAW20L!B48</f>
        <v>44351</v>
      </c>
      <c r="C49" s="46">
        <f>BETAW20L!C48/BETAW20L!C49*C50</f>
        <v>111.82508176152375</v>
      </c>
      <c r="D49" s="45">
        <f>BETAW20L!I48/BETAW20L!I49*D50</f>
        <v>106.33574613306973</v>
      </c>
      <c r="E49" s="41">
        <f t="shared" si="0"/>
        <v>-4.9088590341122895</v>
      </c>
      <c r="F49" s="44">
        <f>LN(BETAW20L!C48/BETAW20L!C49)</f>
        <v>2.0622360466390354E-3</v>
      </c>
      <c r="G49" s="43">
        <f>LN(BETAW20L!I48/BETAW20L!I49)</f>
        <v>4.1516017065568907E-3</v>
      </c>
      <c r="H49" s="42">
        <f t="shared" si="1"/>
        <v>2.0893656599178553E-3</v>
      </c>
      <c r="I49" s="41">
        <f>(BETAW20L!D48/BETAW20L!I48-1)*100</f>
        <v>-0.66582055054819067</v>
      </c>
      <c r="J49" s="40">
        <f>BETAW20L!L48*BETAW20L!I48/1000</f>
        <v>0</v>
      </c>
      <c r="K49" s="17">
        <f>BETAW20L!E48</f>
        <v>397.94900000000001</v>
      </c>
      <c r="L49" s="39">
        <f>BETAW20L!E48/BETAW20L!F48</f>
        <v>13.722379310344827</v>
      </c>
    </row>
    <row r="50" spans="2:12" x14ac:dyDescent="0.3">
      <c r="B50" s="21">
        <f>BETAW20L!B49</f>
        <v>44349</v>
      </c>
      <c r="C50" s="46">
        <f>BETAW20L!C49/BETAW20L!C50*C51</f>
        <v>111.59470966945717</v>
      </c>
      <c r="D50" s="45">
        <f>BETAW20L!I49/BETAW20L!I50*D51</f>
        <v>105.89519759176055</v>
      </c>
      <c r="E50" s="41">
        <f t="shared" si="0"/>
        <v>-5.1073317853315263</v>
      </c>
      <c r="F50" s="44">
        <f>LN(BETAW20L!C49/BETAW20L!C50)</f>
        <v>1.6765257091334487E-2</v>
      </c>
      <c r="G50" s="43">
        <f>LN(BETAW20L!I49/BETAW20L!I50)</f>
        <v>1.4086388856241161E-2</v>
      </c>
      <c r="H50" s="42">
        <f t="shared" si="1"/>
        <v>-2.6788682350933259E-3</v>
      </c>
      <c r="I50" s="41">
        <f>(BETAW20L!D49/BETAW20L!I49-1)*100</f>
        <v>-7.0472659261489046E-2</v>
      </c>
      <c r="J50" s="40">
        <f>BETAW20L!L49*BETAW20L!I49/1000</f>
        <v>0</v>
      </c>
      <c r="K50" s="17">
        <f>BETAW20L!E49</f>
        <v>281.76600000000002</v>
      </c>
      <c r="L50" s="39">
        <f>BETAW20L!E49/BETAW20L!F49</f>
        <v>10.435777777777778</v>
      </c>
    </row>
    <row r="51" spans="2:12" x14ac:dyDescent="0.3">
      <c r="B51" s="21">
        <f>BETAW20L!B50</f>
        <v>44348</v>
      </c>
      <c r="C51" s="46">
        <f>BETAW20L!C50/BETAW20L!C51*C52</f>
        <v>109.73939157084969</v>
      </c>
      <c r="D51" s="45">
        <f>BETAW20L!I50/BETAW20L!I51*D52</f>
        <v>104.41397370106822</v>
      </c>
      <c r="E51" s="41">
        <f t="shared" si="0"/>
        <v>-4.8527860356718744</v>
      </c>
      <c r="F51" s="44">
        <f>LN(BETAW20L!C50/BETAW20L!C51)</f>
        <v>0</v>
      </c>
      <c r="G51" s="43">
        <f>LN(BETAW20L!I50/BETAW20L!I51)</f>
        <v>-1.1358077720371007E-3</v>
      </c>
      <c r="H51" s="42">
        <f t="shared" si="1"/>
        <v>-1.1358077720371007E-3</v>
      </c>
      <c r="I51" s="41">
        <f>(BETAW20L!D50/BETAW20L!I50-1)*100</f>
        <v>0.44426476789893865</v>
      </c>
      <c r="J51" s="40">
        <f>BETAW20L!L50*BETAW20L!I50/1000</f>
        <v>0</v>
      </c>
      <c r="K51" s="17">
        <f>BETAW20L!E50</f>
        <v>493.7201</v>
      </c>
      <c r="L51" s="39">
        <f>BETAW20L!E50/BETAW20L!F50</f>
        <v>6.1715012500000004</v>
      </c>
    </row>
    <row r="52" spans="2:12" x14ac:dyDescent="0.3">
      <c r="B52" s="21">
        <f>BETAW20L!B51</f>
        <v>44347</v>
      </c>
      <c r="C52" s="46">
        <f>BETAW20L!C51/BETAW20L!C52*C53</f>
        <v>109.73939157084969</v>
      </c>
      <c r="D52" s="45">
        <f>BETAW20L!I51/BETAW20L!I52*D53</f>
        <v>104.53263527952198</v>
      </c>
      <c r="E52" s="41">
        <f t="shared" si="0"/>
        <v>-4.7446556945471396</v>
      </c>
      <c r="F52" s="44">
        <f>LN(BETAW20L!C51/BETAW20L!C52)</f>
        <v>-2.6393388900140991E-3</v>
      </c>
      <c r="G52" s="43">
        <f>LN(BETAW20L!I51/BETAW20L!I52)</f>
        <v>-2.1227750767183126E-3</v>
      </c>
      <c r="H52" s="42">
        <f t="shared" si="1"/>
        <v>5.1656381329578645E-4</v>
      </c>
      <c r="I52" s="41">
        <f>(BETAW20L!D51/BETAW20L!I51-1)*100</f>
        <v>0.1252794083040909</v>
      </c>
      <c r="J52" s="40">
        <f>BETAW20L!L51*BETAW20L!I51/1000</f>
        <v>-1219.7219395711502</v>
      </c>
      <c r="K52" s="17">
        <f>BETAW20L!E51</f>
        <v>147.3545</v>
      </c>
      <c r="L52" s="39">
        <f>BETAW20L!E51/BETAW20L!F51</f>
        <v>2.8337403846153846</v>
      </c>
    </row>
    <row r="53" spans="2:12" x14ac:dyDescent="0.3">
      <c r="B53" s="21">
        <f>BETAW20L!B52</f>
        <v>44344</v>
      </c>
      <c r="C53" s="46">
        <f>BETAW20L!C52/BETAW20L!C53*C54</f>
        <v>110.02941357961205</v>
      </c>
      <c r="D53" s="45">
        <f>BETAW20L!I52/BETAW20L!I53*D54</f>
        <v>104.75477024026131</v>
      </c>
      <c r="E53" s="41">
        <f t="shared" si="0"/>
        <v>-4.793848451745375</v>
      </c>
      <c r="F53" s="44">
        <f>LN(BETAW20L!C52/BETAW20L!C53)</f>
        <v>2.5791022811792155E-2</v>
      </c>
      <c r="G53" s="43">
        <f>LN(BETAW20L!I52/BETAW20L!I53)</f>
        <v>2.8957180618264113E-2</v>
      </c>
      <c r="H53" s="42">
        <f t="shared" si="1"/>
        <v>3.166157806471958E-3</v>
      </c>
      <c r="I53" s="41">
        <f>(BETAW20L!D52/BETAW20L!I52-1)*100</f>
        <v>-2.5679573316450544E-2</v>
      </c>
      <c r="J53" s="40">
        <f>BETAW20L!L52*BETAW20L!I52/1000</f>
        <v>-1222.3138849902532</v>
      </c>
      <c r="K53" s="17">
        <f>BETAW20L!E52</f>
        <v>745.42190000000005</v>
      </c>
      <c r="L53" s="39">
        <f>BETAW20L!E52/BETAW20L!F52</f>
        <v>11.468029230769231</v>
      </c>
    </row>
    <row r="54" spans="2:12" x14ac:dyDescent="0.3">
      <c r="B54" s="21">
        <f>BETAW20L!B53</f>
        <v>44343</v>
      </c>
      <c r="C54" s="46">
        <f>BETAW20L!C53/BETAW20L!C54*C55</f>
        <v>107.22792438858835</v>
      </c>
      <c r="D54" s="45">
        <f>BETAW20L!I53/BETAW20L!I54*D55</f>
        <v>101.76486595815733</v>
      </c>
      <c r="E54" s="41">
        <f t="shared" si="0"/>
        <v>-5.0948094552620287</v>
      </c>
      <c r="F54" s="44">
        <f>LN(BETAW20L!C53/BETAW20L!C54)</f>
        <v>3.8581758286780801E-2</v>
      </c>
      <c r="G54" s="43">
        <f>LN(BETAW20L!I53/BETAW20L!I54)</f>
        <v>3.8201751887511258E-2</v>
      </c>
      <c r="H54" s="42">
        <f t="shared" si="1"/>
        <v>-3.8000639926954322E-4</v>
      </c>
      <c r="I54" s="41">
        <f>(BETAW20L!D53/BETAW20L!I53-1)*100</f>
        <v>-0.20436431667388844</v>
      </c>
      <c r="J54" s="40">
        <f>BETAW20L!L53*BETAW20L!I53/1000</f>
        <v>0</v>
      </c>
      <c r="K54" s="17">
        <f>BETAW20L!E53</f>
        <v>603.44859999999994</v>
      </c>
      <c r="L54" s="39">
        <f>BETAW20L!E53/BETAW20L!F53</f>
        <v>8.8742441176470575</v>
      </c>
    </row>
    <row r="55" spans="2:12" x14ac:dyDescent="0.3">
      <c r="B55" s="21">
        <f>BETAW20L!B54</f>
        <v>44342</v>
      </c>
      <c r="C55" s="46">
        <f>BETAW20L!C54/BETAW20L!C55*C56</f>
        <v>103.16967315959438</v>
      </c>
      <c r="D55" s="45">
        <f>BETAW20L!I54/BETAW20L!I55*D56</f>
        <v>97.950589676010523</v>
      </c>
      <c r="E55" s="41">
        <f t="shared" si="0"/>
        <v>-5.0587380222775309</v>
      </c>
      <c r="F55" s="44">
        <f>LN(BETAW20L!C54/BETAW20L!C55)</f>
        <v>1.0260199823347176E-2</v>
      </c>
      <c r="G55" s="43">
        <f>LN(BETAW20L!I54/BETAW20L!I55)</f>
        <v>2.3934471247103245E-3</v>
      </c>
      <c r="H55" s="42">
        <f t="shared" si="1"/>
        <v>-7.8667526986368509E-3</v>
      </c>
      <c r="I55" s="41">
        <f>(BETAW20L!D54/BETAW20L!I54-1)*100</f>
        <v>5.0710606106241229E-2</v>
      </c>
      <c r="J55" s="40">
        <f>BETAW20L!L54*BETAW20L!I54/1000</f>
        <v>0</v>
      </c>
      <c r="K55" s="17">
        <f>BETAW20L!E54</f>
        <v>229.92970000000003</v>
      </c>
      <c r="L55" s="39">
        <f>BETAW20L!E54/BETAW20L!F54</f>
        <v>4.9984717391304354</v>
      </c>
    </row>
    <row r="56" spans="2:12" x14ac:dyDescent="0.3">
      <c r="B56" s="21">
        <f>BETAW20L!B55</f>
        <v>44341</v>
      </c>
      <c r="C56" s="46">
        <f>BETAW20L!C55/BETAW20L!C56*C57</f>
        <v>102.11654359586153</v>
      </c>
      <c r="D56" s="45">
        <f>BETAW20L!I55/BETAW20L!I56*D57</f>
        <v>97.716430454428092</v>
      </c>
      <c r="E56" s="41">
        <f t="shared" si="0"/>
        <v>-4.3089131168083883</v>
      </c>
      <c r="F56" s="44">
        <f>LN(BETAW20L!C55/BETAW20L!C56)</f>
        <v>1.8192113244114929E-2</v>
      </c>
      <c r="G56" s="43">
        <f>LN(BETAW20L!I55/BETAW20L!I56)</f>
        <v>2.2821814181336397E-2</v>
      </c>
      <c r="H56" s="42">
        <f t="shared" si="1"/>
        <v>4.6297009372214676E-3</v>
      </c>
      <c r="I56" s="41">
        <f>(BETAW20L!D55/BETAW20L!I55-1)*100</f>
        <v>-0.23576543436758524</v>
      </c>
      <c r="J56" s="40">
        <f>BETAW20L!L55*BETAW20L!I55/1000</f>
        <v>0</v>
      </c>
      <c r="K56" s="17">
        <f>BETAW20L!E55</f>
        <v>479.46870000000001</v>
      </c>
      <c r="L56" s="39">
        <f>BETAW20L!E55/BETAW20L!F55</f>
        <v>9.9889312500000003</v>
      </c>
    </row>
    <row r="57" spans="2:12" x14ac:dyDescent="0.3">
      <c r="B57" s="21">
        <f>BETAW20L!B56</f>
        <v>44340</v>
      </c>
      <c r="C57" s="46">
        <f>BETAW20L!C56/BETAW20L!C57*C58</f>
        <v>100.27562375300822</v>
      </c>
      <c r="D57" s="45">
        <f>BETAW20L!I56/BETAW20L!I57*D58</f>
        <v>95.511618831180641</v>
      </c>
      <c r="E57" s="41">
        <f t="shared" si="0"/>
        <v>-4.750910284599108</v>
      </c>
      <c r="F57" s="44">
        <f>LN(BETAW20L!C56/BETAW20L!C57)</f>
        <v>-4.5842537766205005E-3</v>
      </c>
      <c r="G57" s="43">
        <f>LN(BETAW20L!I56/BETAW20L!I57)</f>
        <v>-2.9820138134919938E-3</v>
      </c>
      <c r="H57" s="42">
        <f t="shared" si="1"/>
        <v>1.6022399631285067E-3</v>
      </c>
      <c r="I57" s="41">
        <f>(BETAW20L!D56/BETAW20L!I56-1)*100</f>
        <v>-6.385918589058015E-2</v>
      </c>
      <c r="J57" s="40">
        <f>BETAW20L!L56*BETAW20L!I56/1000</f>
        <v>0</v>
      </c>
      <c r="K57" s="17">
        <f>BETAW20L!E56</f>
        <v>114.9014</v>
      </c>
      <c r="L57" s="39">
        <f>BETAW20L!E56/BETAW20L!F56</f>
        <v>8.2072428571428571</v>
      </c>
    </row>
    <row r="58" spans="2:12" x14ac:dyDescent="0.3">
      <c r="B58" s="21">
        <f>BETAW20L!B57</f>
        <v>44337</v>
      </c>
      <c r="C58" s="46">
        <f>BETAW20L!C57/BETAW20L!C58*C59</f>
        <v>100.73636793714134</v>
      </c>
      <c r="D58" s="45">
        <f>BETAW20L!I57/BETAW20L!I58*D59</f>
        <v>95.79686088438163</v>
      </c>
      <c r="E58" s="41">
        <f t="shared" si="0"/>
        <v>-4.9033999874225405</v>
      </c>
      <c r="F58" s="44">
        <f>LN(BETAW20L!C57/BETAW20L!C58)</f>
        <v>7.3572689975503871E-3</v>
      </c>
      <c r="G58" s="43">
        <f>LN(BETAW20L!I57/BETAW20L!I58)</f>
        <v>4.7874260561529165E-3</v>
      </c>
      <c r="H58" s="42">
        <f t="shared" si="1"/>
        <v>-2.5698429413974705E-3</v>
      </c>
      <c r="I58" s="41">
        <f>(BETAW20L!D57/BETAW20L!I57-1)*100</f>
        <v>-2.5942829897895869E-2</v>
      </c>
      <c r="J58" s="40">
        <f>BETAW20L!L57*BETAW20L!I57/1000</f>
        <v>0</v>
      </c>
      <c r="K58" s="17">
        <f>BETAW20L!E57</f>
        <v>136.4787</v>
      </c>
      <c r="L58" s="39">
        <f>BETAW20L!E57/BETAW20L!F57</f>
        <v>3.6886135135135136</v>
      </c>
    </row>
    <row r="59" spans="2:12" x14ac:dyDescent="0.3">
      <c r="B59" s="21">
        <f>BETAW20L!B58</f>
        <v>44336</v>
      </c>
      <c r="C59" s="46">
        <f>BETAW20L!C58/BETAW20L!C59*C60</f>
        <v>99.997943106320847</v>
      </c>
      <c r="D59" s="45">
        <f>BETAW20L!I58/BETAW20L!I59*D60</f>
        <v>95.339336552290575</v>
      </c>
      <c r="E59" s="41">
        <f t="shared" si="0"/>
        <v>-4.6587023785850228</v>
      </c>
      <c r="F59" s="44">
        <f>LN(BETAW20L!C58/BETAW20L!C59)</f>
        <v>1.5045980478536235E-2</v>
      </c>
      <c r="G59" s="43">
        <f>LN(BETAW20L!I58/BETAW20L!I59)</f>
        <v>1.4303074742383442E-2</v>
      </c>
      <c r="H59" s="42">
        <f t="shared" si="1"/>
        <v>-7.4290573615279354E-4</v>
      </c>
      <c r="I59" s="41">
        <f>(BETAW20L!D58/BETAW20L!I58-1)*100</f>
        <v>-0.33272810552169574</v>
      </c>
      <c r="J59" s="40">
        <f>BETAW20L!L58*BETAW20L!I58/1000</f>
        <v>0</v>
      </c>
      <c r="K59" s="17">
        <f>BETAW20L!E58</f>
        <v>206.619</v>
      </c>
      <c r="L59" s="39">
        <f>BETAW20L!E58/BETAW20L!F58</f>
        <v>5.0394878048780489</v>
      </c>
    </row>
    <row r="60" spans="2:12" x14ac:dyDescent="0.3">
      <c r="B60" s="21">
        <f>BETAW20L!B59</f>
        <v>44335</v>
      </c>
      <c r="C60" s="46">
        <f>BETAW20L!C59/BETAW20L!C60*C61</f>
        <v>98.504638295246522</v>
      </c>
      <c r="D60" s="45">
        <f>BETAW20L!I59/BETAW20L!I60*D61</f>
        <v>93.985396729045291</v>
      </c>
      <c r="E60" s="41">
        <f t="shared" si="0"/>
        <v>-4.5878464653164581</v>
      </c>
      <c r="F60" s="44">
        <f>LN(BETAW20L!C59/BETAW20L!C60)</f>
        <v>-2.023653426678498E-2</v>
      </c>
      <c r="G60" s="43">
        <f>LN(BETAW20L!I59/BETAW20L!I60)</f>
        <v>-1.8148076108110093E-2</v>
      </c>
      <c r="H60" s="42">
        <f t="shared" si="1"/>
        <v>2.0884581586748871E-3</v>
      </c>
      <c r="I60" s="41">
        <f>(BETAW20L!D59/BETAW20L!I59-1)*100</f>
        <v>-8.2360899436084711E-2</v>
      </c>
      <c r="J60" s="40">
        <f>BETAW20L!L59*BETAW20L!I59/1000</f>
        <v>0</v>
      </c>
      <c r="K60" s="17">
        <f>BETAW20L!E59</f>
        <v>291.45240000000001</v>
      </c>
      <c r="L60" s="39">
        <f>BETAW20L!E59/BETAW20L!F59</f>
        <v>5.299134545454546</v>
      </c>
    </row>
    <row r="61" spans="2:12" x14ac:dyDescent="0.3">
      <c r="B61" s="21">
        <f>BETAW20L!B60</f>
        <v>44334</v>
      </c>
      <c r="C61" s="46">
        <f>BETAW20L!C60/BETAW20L!C61*C62</f>
        <v>100.51833720714977</v>
      </c>
      <c r="D61" s="45">
        <f>BETAW20L!I60/BETAW20L!I61*D62</f>
        <v>95.706622085733713</v>
      </c>
      <c r="E61" s="41">
        <f t="shared" si="0"/>
        <v>-4.7869028230142714</v>
      </c>
      <c r="F61" s="44">
        <f>LN(BETAW20L!C60/BETAW20L!C61)</f>
        <v>7.5382144146898897E-3</v>
      </c>
      <c r="G61" s="43">
        <f>LN(BETAW20L!I60/BETAW20L!I61)</f>
        <v>6.7740016162705398E-3</v>
      </c>
      <c r="H61" s="42">
        <f t="shared" si="1"/>
        <v>-7.6421279841934996E-4</v>
      </c>
      <c r="I61" s="41">
        <f>(BETAW20L!D60/BETAW20L!I60-1)*100</f>
        <v>0.38173268214873879</v>
      </c>
      <c r="J61" s="40">
        <f>BETAW20L!L60*BETAW20L!I60/1000</f>
        <v>0</v>
      </c>
      <c r="K61" s="17">
        <f>BETAW20L!E60</f>
        <v>417.80920000000003</v>
      </c>
      <c r="L61" s="39">
        <f>BETAW20L!E60/BETAW20L!F60</f>
        <v>7.3299859649122814</v>
      </c>
    </row>
    <row r="62" spans="2:12" x14ac:dyDescent="0.3">
      <c r="B62" s="21">
        <f>BETAW20L!B61</f>
        <v>44333</v>
      </c>
      <c r="C62" s="46">
        <f>BETAW20L!C61/BETAW20L!C62*C63</f>
        <v>99.763457226895937</v>
      </c>
      <c r="D62" s="45">
        <f>BETAW20L!I61/BETAW20L!I62*D63</f>
        <v>95.060496172761589</v>
      </c>
      <c r="E62" s="41">
        <f t="shared" si="0"/>
        <v>-4.714111945256894</v>
      </c>
      <c r="F62" s="44">
        <f>LN(BETAW20L!C61/BETAW20L!C62)</f>
        <v>3.3523394915248014E-2</v>
      </c>
      <c r="G62" s="43">
        <f>LN(BETAW20L!I61/BETAW20L!I62)</f>
        <v>4.0278114323910388E-2</v>
      </c>
      <c r="H62" s="42">
        <f t="shared" si="1"/>
        <v>6.7547194086623741E-3</v>
      </c>
      <c r="I62" s="41">
        <f>(BETAW20L!D61/BETAW20L!I61-1)*100</f>
        <v>-0.67146139721352416</v>
      </c>
      <c r="J62" s="40">
        <f>BETAW20L!L61*BETAW20L!I61/1000</f>
        <v>0</v>
      </c>
      <c r="K62" s="17">
        <f>BETAW20L!E61</f>
        <v>1184.9860000000001</v>
      </c>
      <c r="L62" s="39">
        <f>BETAW20L!E61/BETAW20L!F61</f>
        <v>18.80930158730159</v>
      </c>
    </row>
    <row r="63" spans="2:12" x14ac:dyDescent="0.3">
      <c r="B63" s="21">
        <f>BETAW20L!B62</f>
        <v>44330</v>
      </c>
      <c r="C63" s="46">
        <f>BETAW20L!C62/BETAW20L!C63*C64</f>
        <v>96.474484233909948</v>
      </c>
      <c r="D63" s="45">
        <f>BETAW20L!I62/BETAW20L!I63*D64</f>
        <v>91.307723286096689</v>
      </c>
      <c r="E63" s="41">
        <f t="shared" ref="E63:E67" si="2">(D63/C63-1)*100</f>
        <v>-5.3555725006894539</v>
      </c>
      <c r="F63" s="44">
        <f>LN(BETAW20L!C62/BETAW20L!C63)</f>
        <v>3.3315567387182709E-3</v>
      </c>
      <c r="G63" s="43">
        <f>LN(BETAW20L!I62/BETAW20L!I63)</f>
        <v>-3.9002074318389098E-3</v>
      </c>
      <c r="H63" s="42">
        <f t="shared" ref="H63:H67" si="3">G63-F63</f>
        <v>-7.2317641705571811E-3</v>
      </c>
      <c r="I63" s="41">
        <f>(BETAW20L!D62/BETAW20L!I62-1)*100</f>
        <v>5.545105965423236E-2</v>
      </c>
      <c r="J63" s="40">
        <f>BETAW20L!L62*BETAW20L!I62/1000</f>
        <v>0</v>
      </c>
      <c r="K63" s="17">
        <f>BETAW20L!E62</f>
        <v>1174.047</v>
      </c>
      <c r="L63" s="39">
        <f>BETAW20L!E62/BETAW20L!F62</f>
        <v>18.635666666666665</v>
      </c>
    </row>
    <row r="64" spans="2:12" x14ac:dyDescent="0.3">
      <c r="B64" s="21">
        <f>BETAW20L!B63</f>
        <v>44329</v>
      </c>
      <c r="C64" s="46">
        <f>BETAW20L!C63/BETAW20L!C64*C65</f>
        <v>96.153608819960098</v>
      </c>
      <c r="D64" s="45">
        <f>BETAW20L!I63/BETAW20L!I64*D65</f>
        <v>91.664537719884351</v>
      </c>
      <c r="E64" s="41">
        <f t="shared" si="2"/>
        <v>-4.6686454675676003</v>
      </c>
      <c r="F64" s="44">
        <f>LN(BETAW20L!C63/BETAW20L!C64)</f>
        <v>-1.9874561768697153E-3</v>
      </c>
      <c r="G64" s="43">
        <f>LN(BETAW20L!I63/BETAW20L!I64)</f>
        <v>7.1040637961111903E-4</v>
      </c>
      <c r="H64" s="42">
        <f t="shared" si="3"/>
        <v>2.6978625564808342E-3</v>
      </c>
      <c r="I64" s="41">
        <f>(BETAW20L!D63/BETAW20L!I63-1)*100</f>
        <v>-0.33402593990603524</v>
      </c>
      <c r="J64" s="40">
        <f>BETAW20L!L63*BETAW20L!I63/1000</f>
        <v>0</v>
      </c>
      <c r="K64" s="17">
        <f>BETAW20L!E63</f>
        <v>539.31330000000003</v>
      </c>
      <c r="L64" s="39">
        <f>BETAW20L!E63/BETAW20L!F63</f>
        <v>5.3397356435643566</v>
      </c>
    </row>
    <row r="65" spans="2:12" x14ac:dyDescent="0.3">
      <c r="B65" s="21">
        <f>BETAW20L!B64</f>
        <v>44328</v>
      </c>
      <c r="C65" s="46">
        <f>BETAW20L!C64/BETAW20L!C65*C66</f>
        <v>96.344899932122502</v>
      </c>
      <c r="D65" s="45">
        <f>BETAW20L!I64/BETAW20L!I65*D66</f>
        <v>91.599441772529886</v>
      </c>
      <c r="E65" s="41">
        <f t="shared" si="2"/>
        <v>-4.9254897383628098</v>
      </c>
      <c r="F65" s="44">
        <f>LN(BETAW20L!C64/BETAW20L!C65)</f>
        <v>-1.8256750268853025E-2</v>
      </c>
      <c r="G65" s="43">
        <f>LN(BETAW20L!I64/BETAW20L!I65)</f>
        <v>-1.8345119816632935E-2</v>
      </c>
      <c r="H65" s="42">
        <f t="shared" si="3"/>
        <v>-8.8369547779909574E-5</v>
      </c>
      <c r="I65" s="41">
        <f>(BETAW20L!D64/BETAW20L!I64-1)*100</f>
        <v>0.55546768362442211</v>
      </c>
      <c r="J65" s="40">
        <f>BETAW20L!L64*BETAW20L!I64/1000</f>
        <v>0</v>
      </c>
      <c r="K65" s="17">
        <f>BETAW20L!E64</f>
        <v>215.87049999999999</v>
      </c>
      <c r="L65" s="39">
        <f>BETAW20L!E64/BETAW20L!F64</f>
        <v>4.4973020833333335</v>
      </c>
    </row>
    <row r="66" spans="2:12" x14ac:dyDescent="0.3">
      <c r="B66" s="21">
        <f>BETAW20L!B65</f>
        <v>44327</v>
      </c>
      <c r="C66" s="46">
        <f>BETAW20L!C65/BETAW20L!C66*C67</f>
        <v>98.119999177242519</v>
      </c>
      <c r="D66" s="45">
        <f>BETAW20L!I65/BETAW20L!I66*D67</f>
        <v>93.295352790352581</v>
      </c>
      <c r="E66" s="41">
        <f t="shared" si="2"/>
        <v>-4.9170876756478243</v>
      </c>
      <c r="F66" s="44">
        <f>LN(BETAW20L!C65/BETAW20L!C66)</f>
        <v>-4.9559400078687046E-3</v>
      </c>
      <c r="G66" s="43">
        <f>LN(BETAW20L!I65/BETAW20L!I66)</f>
        <v>-4.8846266355911322E-3</v>
      </c>
      <c r="H66" s="42">
        <f t="shared" si="3"/>
        <v>7.1313372277572416E-5</v>
      </c>
      <c r="I66" s="41">
        <f>(BETAW20L!D65/BETAW20L!I65-1)*100</f>
        <v>-0.33084177926584468</v>
      </c>
      <c r="J66" s="40">
        <f>BETAW20L!L65*BETAW20L!I65/1000</f>
        <v>0</v>
      </c>
      <c r="K66" s="17">
        <f>BETAW20L!E65</f>
        <v>795.90559999999994</v>
      </c>
      <c r="L66" s="39">
        <f>BETAW20L!E65/BETAW20L!F65</f>
        <v>8.9427595505617976</v>
      </c>
    </row>
    <row r="67" spans="2:12" x14ac:dyDescent="0.3">
      <c r="B67" s="21">
        <f>BETAW20L!B66</f>
        <v>44326</v>
      </c>
      <c r="C67" s="46">
        <f>BETAW20L!C66/BETAW20L!C67*C68</f>
        <v>98.607482979204789</v>
      </c>
      <c r="D67" s="45">
        <f>BETAW20L!I66/BETAW20L!I67*D68</f>
        <v>93.752180563814832</v>
      </c>
      <c r="E67" s="41">
        <f t="shared" si="2"/>
        <v>-4.9238681170006959</v>
      </c>
      <c r="F67" s="44">
        <f>LN(BETAW20L!C66/BETAW20L!C67)</f>
        <v>1.7380032235823649E-2</v>
      </c>
      <c r="G67" s="43">
        <f>LN(BETAW20L!I66/BETAW20L!I67)</f>
        <v>1.4212843081775757E-2</v>
      </c>
      <c r="H67" s="42">
        <f t="shared" si="3"/>
        <v>-3.1671891540478916E-3</v>
      </c>
      <c r="I67" s="41">
        <f>(BETAW20L!D66/BETAW20L!I66-1)*100</f>
        <v>9.7632322624652268E-2</v>
      </c>
      <c r="J67" s="40">
        <f>BETAW20L!L66*BETAW20L!I66/1000</f>
        <v>0</v>
      </c>
      <c r="K67" s="17">
        <f>BETAW20L!E66</f>
        <v>1628.7049999999999</v>
      </c>
      <c r="L67" s="39">
        <f>BETAW20L!E66/BETAW20L!F66</f>
        <v>11.551099290780142</v>
      </c>
    </row>
    <row r="68" spans="2:12" x14ac:dyDescent="0.3">
      <c r="B68" s="21">
        <f>BETAW20L!B67</f>
        <v>44323</v>
      </c>
      <c r="C68" s="46">
        <f>BETAW20L!C67/BETAW20L!C68*C69</f>
        <v>96.908488800213888</v>
      </c>
      <c r="D68" s="45">
        <f>BETAW20L!I67/BETAW20L!I68*D69</f>
        <v>92.429120030744315</v>
      </c>
      <c r="E68" s="41">
        <f t="shared" ref="E68:E71" si="4">(D68/C68-1)*100</f>
        <v>-4.6222666609776812</v>
      </c>
      <c r="F68" s="44">
        <f>LN(BETAW20L!C67/BETAW20L!C68)</f>
        <v>4.828831618064109E-2</v>
      </c>
      <c r="G68" s="43">
        <f>LN(BETAW20L!I67/BETAW20L!I68)</f>
        <v>5.787239171832137E-2</v>
      </c>
      <c r="H68" s="42">
        <f t="shared" ref="H68:H71" si="5">G68-F68</f>
        <v>9.5840755376802797E-3</v>
      </c>
      <c r="I68" s="41">
        <f>(BETAW20L!D67/BETAW20L!I67-1)*100</f>
        <v>-9.2170522675949496E-2</v>
      </c>
      <c r="J68" s="40">
        <f>BETAW20L!L67*BETAW20L!I67/1000</f>
        <v>0</v>
      </c>
      <c r="K68" s="17">
        <f>BETAW20L!E67</f>
        <v>721.21839999999997</v>
      </c>
      <c r="L68" s="39">
        <f>BETAW20L!E67/BETAW20L!F67</f>
        <v>5.5478338461538463</v>
      </c>
    </row>
    <row r="69" spans="2:12" x14ac:dyDescent="0.3">
      <c r="B69" s="21">
        <f>BETAW20L!B68</f>
        <v>44322</v>
      </c>
      <c r="C69" s="46">
        <f>BETAW20L!C68/BETAW20L!C69*C70</f>
        <v>92.340127938786821</v>
      </c>
      <c r="D69" s="45">
        <f>BETAW20L!I68/BETAW20L!I69*D70</f>
        <v>87.231865056842821</v>
      </c>
      <c r="E69" s="41">
        <f t="shared" si="4"/>
        <v>-5.5320075854024324</v>
      </c>
      <c r="F69" s="44">
        <f>LN(BETAW20L!C68/BETAW20L!C69)</f>
        <v>-6.6803244668365148E-4</v>
      </c>
      <c r="G69" s="43">
        <f>LN(BETAW20L!I68/BETAW20L!I69)</f>
        <v>-1.071605546372382E-2</v>
      </c>
      <c r="H69" s="42">
        <f t="shared" si="5"/>
        <v>-1.0048023017040169E-2</v>
      </c>
      <c r="I69" s="41">
        <f>(BETAW20L!D68/BETAW20L!I68-1)*100</f>
        <v>0.40764966462885077</v>
      </c>
      <c r="J69" s="40">
        <f>BETAW20L!L68*BETAW20L!I68/1000</f>
        <v>0</v>
      </c>
      <c r="K69" s="17">
        <f>BETAW20L!E68</f>
        <v>490.62670000000003</v>
      </c>
      <c r="L69" s="39">
        <f>BETAW20L!E68/BETAW20L!F68</f>
        <v>6.3717753246753253</v>
      </c>
    </row>
    <row r="70" spans="2:12" x14ac:dyDescent="0.3">
      <c r="B70" s="21">
        <f>BETAW20L!B69</f>
        <v>44321</v>
      </c>
      <c r="C70" s="46">
        <f>BETAW20L!C69/BETAW20L!C70*C71</f>
        <v>92.401834749161793</v>
      </c>
      <c r="D70" s="45">
        <f>BETAW20L!I69/BETAW20L!I70*D71</f>
        <v>88.171673085010013</v>
      </c>
      <c r="E70" s="41">
        <f t="shared" si="4"/>
        <v>-4.5780061355222728</v>
      </c>
      <c r="F70" s="44">
        <f>LN(BETAW20L!C69/BETAW20L!C70)</f>
        <v>4.2332197960702825E-2</v>
      </c>
      <c r="G70" s="43">
        <f>LN(BETAW20L!I69/BETAW20L!I70)</f>
        <v>4.4812305654174003E-2</v>
      </c>
      <c r="H70" s="42">
        <f t="shared" si="5"/>
        <v>2.4801076934711785E-3</v>
      </c>
      <c r="I70" s="41">
        <f>(BETAW20L!D69/BETAW20L!I69-1)*100</f>
        <v>-5.5085709347324485E-2</v>
      </c>
      <c r="J70" s="40">
        <f>BETAW20L!L69*BETAW20L!I69/1000</f>
        <v>0</v>
      </c>
      <c r="K70" s="17">
        <f>BETAW20L!E69</f>
        <v>485.66699999999997</v>
      </c>
      <c r="L70" s="39">
        <f>BETAW20L!E69/BETAW20L!F69</f>
        <v>8.672625</v>
      </c>
    </row>
    <row r="71" spans="2:12" x14ac:dyDescent="0.3">
      <c r="B71" s="21">
        <f>BETAW20L!B70</f>
        <v>44320</v>
      </c>
      <c r="C71" s="46">
        <f>BETAW20L!C70/BETAW20L!C71*C72</f>
        <v>88.571898718555218</v>
      </c>
      <c r="D71" s="45">
        <f>BETAW20L!I70/BETAW20L!I71*D72</f>
        <v>84.307720035688575</v>
      </c>
      <c r="E71" s="41">
        <f t="shared" si="4"/>
        <v>-4.8143697318902889</v>
      </c>
      <c r="F71" s="44">
        <f>LN(BETAW20L!C70/BETAW20L!C71)</f>
        <v>-3.3500489707780606E-2</v>
      </c>
      <c r="G71" s="43">
        <f>LN(BETAW20L!I70/BETAW20L!I71)</f>
        <v>-3.6387713487273772E-2</v>
      </c>
      <c r="H71" s="42">
        <f t="shared" si="5"/>
        <v>-2.8872237794931657E-3</v>
      </c>
      <c r="I71" s="41">
        <f>(BETAW20L!D70/BETAW20L!I70-1)*100</f>
        <v>0.12901623891001801</v>
      </c>
      <c r="J71" s="40">
        <f>BETAW20L!L70*BETAW20L!I70/1000</f>
        <v>0</v>
      </c>
      <c r="K71" s="17">
        <f>BETAW20L!E70</f>
        <v>651.38430000000005</v>
      </c>
      <c r="L71" s="39">
        <f>BETAW20L!E70/BETAW20L!F70</f>
        <v>6.0877037383177575</v>
      </c>
    </row>
    <row r="72" spans="2:12" x14ac:dyDescent="0.3">
      <c r="B72" s="21">
        <f>BETAW20L!B71</f>
        <v>44316</v>
      </c>
      <c r="C72" s="46">
        <f>BETAW20L!C71/BETAW20L!C72*C73</f>
        <v>91.589361745891324</v>
      </c>
      <c r="D72" s="45">
        <f>BETAW20L!I71/BETAW20L!I72*D73</f>
        <v>87.431982867678386</v>
      </c>
      <c r="E72" s="41">
        <f t="shared" ref="E72:E81" si="6">(D72/C72-1)*100</f>
        <v>-4.5391503979985259</v>
      </c>
      <c r="F72" s="44">
        <f>LN(BETAW20L!C71/BETAW20L!C72)</f>
        <v>-1.2852729588221848E-2</v>
      </c>
      <c r="G72" s="43">
        <f>LN(BETAW20L!I71/BETAW20L!I72)</f>
        <v>-1.2896551829666971E-2</v>
      </c>
      <c r="H72" s="42">
        <f t="shared" ref="H72:H81" si="7">G72-F72</f>
        <v>-4.3822241445123228E-5</v>
      </c>
      <c r="I72" s="41">
        <f>(BETAW20L!D71/BETAW20L!I71-1)*100</f>
        <v>0.37387535521553605</v>
      </c>
      <c r="J72" s="40">
        <f>BETAW20L!L71*BETAW20L!I71/1000</f>
        <v>0</v>
      </c>
      <c r="K72" s="17">
        <f>BETAW20L!E71</f>
        <v>185.76499999999999</v>
      </c>
      <c r="L72" s="39">
        <f>BETAW20L!E71/BETAW20L!F71</f>
        <v>4.3201162790697669</v>
      </c>
    </row>
    <row r="73" spans="2:12" x14ac:dyDescent="0.3">
      <c r="B73" s="21">
        <f>BETAW20L!B72</f>
        <v>44315</v>
      </c>
      <c r="C73" s="46">
        <f>BETAW20L!C72/BETAW20L!C73*C74</f>
        <v>92.77413250509079</v>
      </c>
      <c r="D73" s="45">
        <f>BETAW20L!I72/BETAW20L!I73*D74</f>
        <v>88.566856213363138</v>
      </c>
      <c r="E73" s="41">
        <f t="shared" si="6"/>
        <v>-4.5349669979363956</v>
      </c>
      <c r="F73" s="44">
        <f>LN(BETAW20L!C72/BETAW20L!C73)</f>
        <v>2.0517675361728195E-2</v>
      </c>
      <c r="G73" s="43">
        <f>LN(BETAW20L!I72/BETAW20L!I73)</f>
        <v>2.0458013301427935E-2</v>
      </c>
      <c r="H73" s="42">
        <f t="shared" si="7"/>
        <v>-5.9662060300259834E-5</v>
      </c>
      <c r="I73" s="41">
        <f>(BETAW20L!D72/BETAW20L!I72-1)*100</f>
        <v>-8.97847502603355E-2</v>
      </c>
      <c r="J73" s="40">
        <f>BETAW20L!L72*BETAW20L!I72/1000</f>
        <v>0</v>
      </c>
      <c r="K73" s="17">
        <f>BETAW20L!E72</f>
        <v>744.41240000000005</v>
      </c>
      <c r="L73" s="39">
        <f>BETAW20L!E72/BETAW20L!F72</f>
        <v>4.8654405228758177</v>
      </c>
    </row>
    <row r="74" spans="2:12" x14ac:dyDescent="0.3">
      <c r="B74" s="21">
        <f>BETAW20L!B73</f>
        <v>44314</v>
      </c>
      <c r="C74" s="46">
        <f>BETAW20L!C73/BETAW20L!C74*C75</f>
        <v>90.890017894974974</v>
      </c>
      <c r="D74" s="45">
        <f>BETAW20L!I73/BETAW20L!I74*D75</f>
        <v>86.773362502170954</v>
      </c>
      <c r="E74" s="41">
        <f t="shared" si="6"/>
        <v>-4.5292711874706519</v>
      </c>
      <c r="F74" s="44">
        <f>LN(BETAW20L!C73/BETAW20L!C74)</f>
        <v>3.0280978400142908E-2</v>
      </c>
      <c r="G74" s="43">
        <f>LN(BETAW20L!I73/BETAW20L!I74)</f>
        <v>3.1189044704025365E-2</v>
      </c>
      <c r="H74" s="42">
        <f t="shared" si="7"/>
        <v>9.0806630388245643E-4</v>
      </c>
      <c r="I74" s="41">
        <f>(BETAW20L!D73/BETAW20L!I73-1)*100</f>
        <v>-0.12353303206822375</v>
      </c>
      <c r="J74" s="40">
        <f>BETAW20L!L73*BETAW20L!I73/1000</f>
        <v>0</v>
      </c>
      <c r="K74" s="17">
        <f>BETAW20L!E73</f>
        <v>546.02730000000008</v>
      </c>
      <c r="L74" s="39">
        <f>BETAW20L!E73/BETAW20L!F73</f>
        <v>7.000350000000001</v>
      </c>
    </row>
    <row r="75" spans="2:12" x14ac:dyDescent="0.3">
      <c r="B75" s="21">
        <f>BETAW20L!B74</f>
        <v>44313</v>
      </c>
      <c r="C75" s="46">
        <f>BETAW20L!C74/BETAW20L!C75*C76</f>
        <v>88.179032025834559</v>
      </c>
      <c r="D75" s="45">
        <f>BETAW20L!I74/BETAW20L!I75*D76</f>
        <v>84.108753522080576</v>
      </c>
      <c r="E75" s="41">
        <f t="shared" si="6"/>
        <v>-4.6159255893866931</v>
      </c>
      <c r="F75" s="44">
        <f>LN(BETAW20L!C74/BETAW20L!C75)</f>
        <v>-6.1856346799561502E-3</v>
      </c>
      <c r="G75" s="43">
        <f>LN(BETAW20L!I74/BETAW20L!I75)</f>
        <v>-6.1480374252834095E-3</v>
      </c>
      <c r="H75" s="42">
        <f t="shared" si="7"/>
        <v>3.7597254672740686E-5</v>
      </c>
      <c r="I75" s="41">
        <f>(BETAW20L!D74/BETAW20L!I74-1)*100</f>
        <v>8.5670756420608285E-2</v>
      </c>
      <c r="J75" s="40">
        <f>BETAW20L!L74*BETAW20L!I74/1000</f>
        <v>0</v>
      </c>
      <c r="K75" s="17">
        <f>BETAW20L!E74</f>
        <v>82.802000000000007</v>
      </c>
      <c r="L75" s="39">
        <f>BETAW20L!E74/BETAW20L!F74</f>
        <v>2.957214285714286</v>
      </c>
    </row>
    <row r="76" spans="2:12" x14ac:dyDescent="0.3">
      <c r="B76" s="21">
        <f>BETAW20L!B75</f>
        <v>44312</v>
      </c>
      <c r="C76" s="46">
        <f>BETAW20L!C75/BETAW20L!C76*C77</f>
        <v>88.726165744492647</v>
      </c>
      <c r="D76" s="45">
        <f>BETAW20L!I75/BETAW20L!I76*D77</f>
        <v>84.627450135802434</v>
      </c>
      <c r="E76" s="41">
        <f t="shared" si="6"/>
        <v>-4.619511701309631</v>
      </c>
      <c r="F76" s="44">
        <f>LN(BETAW20L!C75/BETAW20L!C76)</f>
        <v>1.8413107221449315E-2</v>
      </c>
      <c r="G76" s="43">
        <f>LN(BETAW20L!I75/BETAW20L!I76)</f>
        <v>1.9216044731906471E-2</v>
      </c>
      <c r="H76" s="42">
        <f t="shared" si="7"/>
        <v>8.0293751045715581E-4</v>
      </c>
      <c r="I76" s="41">
        <f>(BETAW20L!D75/BETAW20L!I75-1)*100</f>
        <v>-2.1423194641312371E-2</v>
      </c>
      <c r="J76" s="40">
        <f>BETAW20L!L75*BETAW20L!I75/1000</f>
        <v>0</v>
      </c>
      <c r="K76" s="17">
        <f>BETAW20L!E75</f>
        <v>350.64890000000003</v>
      </c>
      <c r="L76" s="39">
        <f>BETAW20L!E75/BETAW20L!F75</f>
        <v>15.245604347826088</v>
      </c>
    </row>
    <row r="77" spans="2:12" x14ac:dyDescent="0.3">
      <c r="B77" s="21">
        <f>BETAW20L!B76</f>
        <v>44309</v>
      </c>
      <c r="C77" s="46">
        <f>BETAW20L!C76/BETAW20L!C77*C78</f>
        <v>87.107390418989226</v>
      </c>
      <c r="D77" s="45">
        <f>BETAW20L!I76/BETAW20L!I77*D78</f>
        <v>83.016770279045872</v>
      </c>
      <c r="E77" s="41">
        <f t="shared" si="6"/>
        <v>-4.6960655350451237</v>
      </c>
      <c r="F77" s="44">
        <f>LN(BETAW20L!C76/BETAW20L!C77)</f>
        <v>-3.1121090778600874E-3</v>
      </c>
      <c r="G77" s="43">
        <f>LN(BETAW20L!I76/BETAW20L!I77)</f>
        <v>-7.344684006185178E-3</v>
      </c>
      <c r="H77" s="42">
        <f t="shared" si="7"/>
        <v>-4.2325749283250906E-3</v>
      </c>
      <c r="I77" s="41">
        <f>(BETAW20L!D76/BETAW20L!I76-1)*100</f>
        <v>3.4316042463133911E-2</v>
      </c>
      <c r="J77" s="40">
        <f>BETAW20L!L76*BETAW20L!I76/1000</f>
        <v>0</v>
      </c>
      <c r="K77" s="17">
        <f>BETAW20L!E76</f>
        <v>306.61099999999999</v>
      </c>
      <c r="L77" s="39">
        <f>BETAW20L!E76/BETAW20L!F76</f>
        <v>4.8668412698412693</v>
      </c>
    </row>
    <row r="78" spans="2:12" x14ac:dyDescent="0.3">
      <c r="B78" s="21">
        <f>BETAW20L!B77</f>
        <v>44308</v>
      </c>
      <c r="C78" s="46">
        <f>BETAW20L!C77/BETAW20L!C78*C79</f>
        <v>87.37890038463911</v>
      </c>
      <c r="D78" s="45">
        <f>BETAW20L!I77/BETAW20L!I78*D79</f>
        <v>83.628746860207642</v>
      </c>
      <c r="E78" s="41">
        <f t="shared" si="6"/>
        <v>-4.2918296155289308</v>
      </c>
      <c r="F78" s="44">
        <f>LN(BETAW20L!C77/BETAW20L!C78)</f>
        <v>7.3715632093862421E-3</v>
      </c>
      <c r="G78" s="43">
        <f>LN(BETAW20L!I77/BETAW20L!I78)</f>
        <v>2.8463990052472578E-3</v>
      </c>
      <c r="H78" s="42">
        <f t="shared" si="7"/>
        <v>-4.5251642041389843E-3</v>
      </c>
      <c r="I78" s="41">
        <f>(BETAW20L!D77/BETAW20L!I77-1)*100</f>
        <v>1.9641136088655031E-2</v>
      </c>
      <c r="J78" s="40">
        <f>BETAW20L!L77*BETAW20L!I77/1000</f>
        <v>0</v>
      </c>
      <c r="K78" s="17">
        <f>BETAW20L!E77</f>
        <v>266.54750000000001</v>
      </c>
      <c r="L78" s="39">
        <f>BETAW20L!E77/BETAW20L!F77</f>
        <v>10.251826923076923</v>
      </c>
    </row>
    <row r="79" spans="2:12" x14ac:dyDescent="0.3">
      <c r="B79" s="21">
        <f>BETAW20L!B78</f>
        <v>44307</v>
      </c>
      <c r="C79" s="46">
        <f>BETAW20L!C78/BETAW20L!C79*C80</f>
        <v>86.737149556739396</v>
      </c>
      <c r="D79" s="45">
        <f>BETAW20L!I78/BETAW20L!I79*D80</f>
        <v>83.391044536651748</v>
      </c>
      <c r="E79" s="41">
        <f t="shared" si="6"/>
        <v>-3.857753035680267</v>
      </c>
      <c r="F79" s="44">
        <f>LN(BETAW20L!C78/BETAW20L!C79)</f>
        <v>-5.4158373771944039E-3</v>
      </c>
      <c r="G79" s="43">
        <f>LN(BETAW20L!I78/BETAW20L!I79)</f>
        <v>3.8999678212017991E-4</v>
      </c>
      <c r="H79" s="42">
        <f t="shared" si="7"/>
        <v>5.8058341593145834E-3</v>
      </c>
      <c r="I79" s="41">
        <f>(BETAW20L!D78/BETAW20L!I78-1)*100</f>
        <v>-0.92851252405891094</v>
      </c>
      <c r="J79" s="40">
        <f>BETAW20L!L78*BETAW20L!I78/1000</f>
        <v>0</v>
      </c>
      <c r="K79" s="17">
        <f>BETAW20L!E78</f>
        <v>222.56899999999999</v>
      </c>
      <c r="L79" s="39">
        <f>BETAW20L!E78/BETAW20L!F78</f>
        <v>4.9459777777777774</v>
      </c>
    </row>
    <row r="80" spans="2:12" x14ac:dyDescent="0.3">
      <c r="B80" s="21">
        <f>BETAW20L!B79</f>
        <v>44306</v>
      </c>
      <c r="C80" s="46">
        <f>BETAW20L!C79/BETAW20L!C80*C81</f>
        <v>87.208178209268354</v>
      </c>
      <c r="D80" s="45">
        <f>BETAW20L!I79/BETAW20L!I80*D81</f>
        <v>83.358528638584758</v>
      </c>
      <c r="E80" s="41">
        <f t="shared" si="6"/>
        <v>-4.4143217410709035</v>
      </c>
      <c r="F80" s="44">
        <f>LN(BETAW20L!C79/BETAW20L!C80)</f>
        <v>-1.1304325448485704E-2</v>
      </c>
      <c r="G80" s="43">
        <f>LN(BETAW20L!I79/BETAW20L!I80)</f>
        <v>-9.8252780490752228E-3</v>
      </c>
      <c r="H80" s="42">
        <f t="shared" si="7"/>
        <v>1.4790473994104811E-3</v>
      </c>
      <c r="I80" s="41">
        <f>(BETAW20L!D79/BETAW20L!I79-1)*100</f>
        <v>8.6840310505387208E-2</v>
      </c>
      <c r="J80" s="40">
        <f>BETAW20L!L79*BETAW20L!I79/1000</f>
        <v>0</v>
      </c>
      <c r="K80" s="17">
        <f>BETAW20L!E79</f>
        <v>265.4914</v>
      </c>
      <c r="L80" s="39">
        <f>BETAW20L!E79/BETAW20L!F79</f>
        <v>5.6487531914893614</v>
      </c>
    </row>
    <row r="81" spans="2:12" x14ac:dyDescent="0.3">
      <c r="B81" s="21">
        <f>BETAW20L!B80</f>
        <v>44305</v>
      </c>
      <c r="C81" s="46">
        <f>BETAW20L!C80/BETAW20L!C81*C82</f>
        <v>88.199600962626235</v>
      </c>
      <c r="D81" s="45">
        <f>BETAW20L!I80/BETAW20L!I81*D82</f>
        <v>84.181586123321054</v>
      </c>
      <c r="E81" s="41">
        <f t="shared" si="6"/>
        <v>-4.5555929907299397</v>
      </c>
      <c r="F81" s="44">
        <f>LN(BETAW20L!C80/BETAW20L!C81)</f>
        <v>-1.3297390550502919E-2</v>
      </c>
      <c r="G81" s="43">
        <f>LN(BETAW20L!I80/BETAW20L!I81)</f>
        <v>-1.267699940618593E-2</v>
      </c>
      <c r="H81" s="42">
        <f t="shared" si="7"/>
        <v>6.2039114431698857E-4</v>
      </c>
      <c r="I81" s="41">
        <f>(BETAW20L!D80/BETAW20L!I80-1)*100</f>
        <v>0.2281419966202014</v>
      </c>
      <c r="J81" s="40">
        <f>BETAW20L!L80*BETAW20L!I80/1000</f>
        <v>0</v>
      </c>
      <c r="K81" s="17">
        <f>BETAW20L!E80</f>
        <v>322.63559999999995</v>
      </c>
      <c r="L81" s="39">
        <f>BETAW20L!E80/BETAW20L!F80</f>
        <v>3.3961642105263152</v>
      </c>
    </row>
    <row r="82" spans="2:12" x14ac:dyDescent="0.3">
      <c r="B82" s="21">
        <f>BETAW20L!B81</f>
        <v>44302</v>
      </c>
      <c r="C82" s="46">
        <f>BETAW20L!C81/BETAW20L!C82*C83</f>
        <v>89.380257934467366</v>
      </c>
      <c r="D82" s="45">
        <f>BETAW20L!I81/BETAW20L!I82*D83</f>
        <v>85.255548971131134</v>
      </c>
      <c r="E82" s="41">
        <f t="shared" ref="E82:E109" si="8">(D82/C82-1)*100</f>
        <v>-4.6147874918423533</v>
      </c>
      <c r="F82" s="44">
        <f>LN(BETAW20L!C81/BETAW20L!C82)</f>
        <v>-6.9715459171014746E-3</v>
      </c>
      <c r="G82" s="43">
        <f>LN(BETAW20L!I81/BETAW20L!I82)</f>
        <v>-9.8188655147658978E-3</v>
      </c>
      <c r="H82" s="42">
        <f t="shared" ref="H82:H109" si="9">G82-F82</f>
        <v>-2.8473195976644232E-3</v>
      </c>
      <c r="I82" s="41">
        <f>(BETAW20L!D81/BETAW20L!I81-1)*100</f>
        <v>-5.4324430783503352E-2</v>
      </c>
      <c r="J82" s="40">
        <f>BETAW20L!L81*BETAW20L!I81/1000</f>
        <v>0</v>
      </c>
      <c r="K82" s="17">
        <f>BETAW20L!E81</f>
        <v>222.03110000000001</v>
      </c>
      <c r="L82" s="39">
        <f>BETAW20L!E81/BETAW20L!F81</f>
        <v>4.6256479166666669</v>
      </c>
    </row>
    <row r="83" spans="2:12" x14ac:dyDescent="0.3">
      <c r="B83" s="21">
        <f>BETAW20L!B82</f>
        <v>44301</v>
      </c>
      <c r="C83" s="46">
        <f>BETAW20L!C82/BETAW20L!C83*C84</f>
        <v>90.005553612933738</v>
      </c>
      <c r="D83" s="45">
        <f>BETAW20L!I82/BETAW20L!I83*D84</f>
        <v>86.096784973826729</v>
      </c>
      <c r="E83" s="41">
        <f t="shared" si="8"/>
        <v>-4.342808284827127</v>
      </c>
      <c r="F83" s="44">
        <f>LN(BETAW20L!C82/BETAW20L!C83)</f>
        <v>7.2477381486491113E-3</v>
      </c>
      <c r="G83" s="43">
        <f>LN(BETAW20L!I82/BETAW20L!I83)</f>
        <v>7.6481910361072729E-3</v>
      </c>
      <c r="H83" s="42">
        <f t="shared" si="9"/>
        <v>4.0045288745816157E-4</v>
      </c>
      <c r="I83" s="41">
        <f>(BETAW20L!D82/BETAW20L!I82-1)*100</f>
        <v>-1.0575167395998619E-2</v>
      </c>
      <c r="J83" s="40">
        <f>BETAW20L!L82*BETAW20L!I82/1000</f>
        <v>0</v>
      </c>
      <c r="K83" s="17">
        <f>BETAW20L!E82</f>
        <v>246.24250000000001</v>
      </c>
      <c r="L83" s="39">
        <f>BETAW20L!E82/BETAW20L!F82</f>
        <v>4.9248500000000002</v>
      </c>
    </row>
    <row r="84" spans="2:12" x14ac:dyDescent="0.3">
      <c r="B84" s="21">
        <f>BETAW20L!B83</f>
        <v>44300</v>
      </c>
      <c r="C84" s="46">
        <f>BETAW20L!C83/BETAW20L!C84*C85</f>
        <v>89.355575210317383</v>
      </c>
      <c r="D84" s="45">
        <f>BETAW20L!I83/BETAW20L!I84*D85</f>
        <v>85.440812015584058</v>
      </c>
      <c r="E84" s="41">
        <f t="shared" si="8"/>
        <v>-4.3811068145653937</v>
      </c>
      <c r="F84" s="44">
        <f>LN(BETAW20L!C83/BETAW20L!C84)</f>
        <v>3.7000446011595176E-2</v>
      </c>
      <c r="G84" s="43">
        <f>LN(BETAW20L!I83/BETAW20L!I84)</f>
        <v>4.1860345419644278E-2</v>
      </c>
      <c r="H84" s="42">
        <f t="shared" si="9"/>
        <v>4.8598994080491023E-3</v>
      </c>
      <c r="I84" s="41">
        <f>(BETAW20L!D83/BETAW20L!I83-1)*100</f>
        <v>-0.24596223506684334</v>
      </c>
      <c r="J84" s="40">
        <f>BETAW20L!L83*BETAW20L!I83/1000</f>
        <v>0</v>
      </c>
      <c r="K84" s="17">
        <f>BETAW20L!E83</f>
        <v>239.7749</v>
      </c>
      <c r="L84" s="39">
        <f>BETAW20L!E83/BETAW20L!F83</f>
        <v>5.4494295454545458</v>
      </c>
    </row>
    <row r="85" spans="2:12" x14ac:dyDescent="0.3">
      <c r="B85" s="21">
        <f>BETAW20L!B84</f>
        <v>44299</v>
      </c>
      <c r="C85" s="46">
        <f>BETAW20L!C84/BETAW20L!C85*C86</f>
        <v>86.109796984593856</v>
      </c>
      <c r="D85" s="45">
        <f>BETAW20L!I84/BETAW20L!I85*D86</f>
        <v>81.938054894991296</v>
      </c>
      <c r="E85" s="41">
        <f t="shared" si="8"/>
        <v>-4.8446776507311213</v>
      </c>
      <c r="F85" s="44">
        <f>LN(BETAW20L!C84/BETAW20L!C85)</f>
        <v>-7.9465574840295542E-3</v>
      </c>
      <c r="G85" s="43">
        <f>LN(BETAW20L!I84/BETAW20L!I85)</f>
        <v>-1.3802866898313655E-2</v>
      </c>
      <c r="H85" s="42">
        <f t="shared" si="9"/>
        <v>-5.8563094142841006E-3</v>
      </c>
      <c r="I85" s="41">
        <f>(BETAW20L!D84/BETAW20L!I84-1)*100</f>
        <v>3.0773782828918961E-2</v>
      </c>
      <c r="J85" s="40">
        <f>BETAW20L!L84*BETAW20L!I84/1000</f>
        <v>0</v>
      </c>
      <c r="K85" s="17">
        <f>BETAW20L!E84</f>
        <v>188.0951</v>
      </c>
      <c r="L85" s="39">
        <f>BETAW20L!E84/BETAW20L!F84</f>
        <v>7.2344269230769234</v>
      </c>
    </row>
    <row r="86" spans="2:12" x14ac:dyDescent="0.3">
      <c r="B86" s="21">
        <f>BETAW20L!B85</f>
        <v>44298</v>
      </c>
      <c r="C86" s="46">
        <f>BETAW20L!C85/BETAW20L!C86*C87</f>
        <v>86.796799473435215</v>
      </c>
      <c r="D86" s="45">
        <f>BETAW20L!I85/BETAW20L!I86*D87</f>
        <v>83.076876380758492</v>
      </c>
      <c r="E86" s="41">
        <f t="shared" si="8"/>
        <v>-4.2857837100493956</v>
      </c>
      <c r="F86" s="44">
        <f>LN(BETAW20L!C85/BETAW20L!C86)</f>
        <v>7.5166861999757615E-3</v>
      </c>
      <c r="G86" s="43">
        <f>LN(BETAW20L!I85/BETAW20L!I86)</f>
        <v>7.6459721909900059E-3</v>
      </c>
      <c r="H86" s="42">
        <f t="shared" si="9"/>
        <v>1.2928599101424444E-4</v>
      </c>
      <c r="I86" s="41">
        <f>(BETAW20L!D85/BETAW20L!I85-1)*100</f>
        <v>-0.47648832992791545</v>
      </c>
      <c r="J86" s="40">
        <f>BETAW20L!L85*BETAW20L!I85/1000</f>
        <v>0</v>
      </c>
      <c r="K86" s="17">
        <f>BETAW20L!E85</f>
        <v>127.15649999999999</v>
      </c>
      <c r="L86" s="39">
        <f>BETAW20L!E85/BETAW20L!F85</f>
        <v>6.055071428571428</v>
      </c>
    </row>
    <row r="87" spans="2:12" x14ac:dyDescent="0.3">
      <c r="B87" s="21">
        <f>BETAW20L!B86</f>
        <v>44295</v>
      </c>
      <c r="C87" s="46">
        <f>BETAW20L!C86/BETAW20L!C87*C88</f>
        <v>86.146821070818845</v>
      </c>
      <c r="D87" s="45">
        <f>BETAW20L!I86/BETAW20L!I87*D88</f>
        <v>82.444095091052418</v>
      </c>
      <c r="E87" s="41">
        <f t="shared" si="8"/>
        <v>-4.2981574174658421</v>
      </c>
      <c r="F87" s="44">
        <f>LN(BETAW20L!C86/BETAW20L!C87)</f>
        <v>-5.2866076975173985E-3</v>
      </c>
      <c r="G87" s="43">
        <f>LN(BETAW20L!I86/BETAW20L!I87)</f>
        <v>-4.5091814137056012E-3</v>
      </c>
      <c r="H87" s="42">
        <f t="shared" si="9"/>
        <v>7.7742628381179731E-4</v>
      </c>
      <c r="I87" s="41">
        <f>(BETAW20L!D86/BETAW20L!I86-1)*100</f>
        <v>1.3268990067473618</v>
      </c>
      <c r="J87" s="40">
        <f>BETAW20L!L86*BETAW20L!I86/1000</f>
        <v>0</v>
      </c>
      <c r="K87" s="17">
        <f>BETAW20L!E86</f>
        <v>133.56429999999997</v>
      </c>
      <c r="L87" s="39">
        <f>BETAW20L!E86/BETAW20L!F86</f>
        <v>4.4521433333333329</v>
      </c>
    </row>
    <row r="88" spans="2:12" x14ac:dyDescent="0.3">
      <c r="B88" s="21">
        <f>BETAW20L!B87</f>
        <v>44294</v>
      </c>
      <c r="C88" s="46">
        <f>BETAW20L!C87/BETAW20L!C88*C89</f>
        <v>86.603451467593644</v>
      </c>
      <c r="D88" s="45">
        <f>BETAW20L!I87/BETAW20L!I88*D89</f>
        <v>82.816689889755509</v>
      </c>
      <c r="E88" s="41">
        <f t="shared" si="8"/>
        <v>-4.372529632095679</v>
      </c>
      <c r="F88" s="44">
        <f>LN(BETAW20L!C87/BETAW20L!C88)</f>
        <v>-1.8589207961291834E-2</v>
      </c>
      <c r="G88" s="43">
        <f>LN(BETAW20L!I87/BETAW20L!I88)</f>
        <v>-1.9811270820697433E-2</v>
      </c>
      <c r="H88" s="42">
        <f t="shared" si="9"/>
        <v>-1.2220628594055982E-3</v>
      </c>
      <c r="I88" s="41">
        <f>(BETAW20L!D87/BETAW20L!I87-1)*100</f>
        <v>0.19838023458722542</v>
      </c>
      <c r="J88" s="40">
        <f>BETAW20L!L87*BETAW20L!I87/1000</f>
        <v>0</v>
      </c>
      <c r="K88" s="17">
        <f>BETAW20L!E87</f>
        <v>504.0127</v>
      </c>
      <c r="L88" s="39">
        <f>BETAW20L!E87/BETAW20L!F87</f>
        <v>10.500264583333333</v>
      </c>
    </row>
    <row r="89" spans="2:12" x14ac:dyDescent="0.3">
      <c r="B89" s="21">
        <f>BETAW20L!B88</f>
        <v>44293</v>
      </c>
      <c r="C89" s="46">
        <f>BETAW20L!C88/BETAW20L!C89*C90</f>
        <v>88.228397474134553</v>
      </c>
      <c r="D89" s="45">
        <f>BETAW20L!I88/BETAW20L!I89*D90</f>
        <v>84.473753835357471</v>
      </c>
      <c r="E89" s="41">
        <f t="shared" si="8"/>
        <v>-4.2555954162919125</v>
      </c>
      <c r="F89" s="44">
        <f>LN(BETAW20L!C88/BETAW20L!C89)</f>
        <v>-1.4143918005217993E-2</v>
      </c>
      <c r="G89" s="43">
        <f>LN(BETAW20L!I88/BETAW20L!I89)</f>
        <v>-1.6901703732680223E-2</v>
      </c>
      <c r="H89" s="42">
        <f t="shared" si="9"/>
        <v>-2.7577857274622298E-3</v>
      </c>
      <c r="I89" s="41">
        <f>(BETAW20L!D88/BETAW20L!I88-1)*100</f>
        <v>3.3665925261905372E-2</v>
      </c>
      <c r="J89" s="40">
        <f>BETAW20L!L88*BETAW20L!I88/1000</f>
        <v>0</v>
      </c>
      <c r="K89" s="17">
        <f>BETAW20L!E88</f>
        <v>314.73070000000001</v>
      </c>
      <c r="L89" s="39">
        <f>BETAW20L!E88/BETAW20L!F88</f>
        <v>5.2455116666666672</v>
      </c>
    </row>
    <row r="90" spans="2:12" x14ac:dyDescent="0.3">
      <c r="B90" s="21">
        <f>BETAW20L!B89</f>
        <v>44292</v>
      </c>
      <c r="C90" s="46">
        <f>BETAW20L!C89/BETAW20L!C90*C91</f>
        <v>89.485159512104815</v>
      </c>
      <c r="D90" s="45">
        <f>BETAW20L!I89/BETAW20L!I90*D91</f>
        <v>85.913638167874865</v>
      </c>
      <c r="E90" s="41">
        <f t="shared" si="8"/>
        <v>-3.9911884425336774</v>
      </c>
      <c r="F90" s="44">
        <f>LN(BETAW20L!C89/BETAW20L!C90)</f>
        <v>5.8109398952205023E-2</v>
      </c>
      <c r="G90" s="43">
        <f>LN(BETAW20L!I89/BETAW20L!I90)</f>
        <v>6.1276061884976286E-2</v>
      </c>
      <c r="H90" s="42">
        <f t="shared" si="9"/>
        <v>3.1666629327712636E-3</v>
      </c>
      <c r="I90" s="41">
        <f>(BETAW20L!D89/BETAW20L!I89-1)*100</f>
        <v>-0.39594435346592682</v>
      </c>
      <c r="J90" s="40">
        <f>BETAW20L!L89*BETAW20L!I89/1000</f>
        <v>0</v>
      </c>
      <c r="K90" s="17">
        <f>BETAW20L!E89</f>
        <v>717.65919999999994</v>
      </c>
      <c r="L90" s="39">
        <f>BETAW20L!E89/BETAW20L!F89</f>
        <v>7.3985484536082469</v>
      </c>
    </row>
    <row r="91" spans="2:12" x14ac:dyDescent="0.3">
      <c r="B91" s="21">
        <f>BETAW20L!B90</f>
        <v>44287</v>
      </c>
      <c r="C91" s="46">
        <f>BETAW20L!C90/BETAW20L!C91*C92</f>
        <v>84.433428636073799</v>
      </c>
      <c r="D91" s="45">
        <f>BETAW20L!I90/BETAW20L!I91*D92</f>
        <v>80.807236524559428</v>
      </c>
      <c r="E91" s="41">
        <f t="shared" si="8"/>
        <v>-4.2947351186507383</v>
      </c>
      <c r="F91" s="44">
        <f>LN(BETAW20L!C90/BETAW20L!C91)</f>
        <v>1.5911937929768315E-2</v>
      </c>
      <c r="G91" s="43">
        <f>LN(BETAW20L!I90/BETAW20L!I91)</f>
        <v>1.2653155644508552E-2</v>
      </c>
      <c r="H91" s="42">
        <f t="shared" si="9"/>
        <v>-3.2587822852597637E-3</v>
      </c>
      <c r="I91" s="41">
        <f>(BETAW20L!D90/BETAW20L!I90-1)*100</f>
        <v>6.5118288144927483E-2</v>
      </c>
      <c r="J91" s="40">
        <f>BETAW20L!L90*BETAW20L!I90/1000</f>
        <v>0</v>
      </c>
      <c r="K91" s="17">
        <f>BETAW20L!E90</f>
        <v>32.485430000000001</v>
      </c>
      <c r="L91" s="39">
        <f>BETAW20L!E90/BETAW20L!F90</f>
        <v>3.6094922222222223</v>
      </c>
    </row>
    <row r="92" spans="2:12" x14ac:dyDescent="0.3">
      <c r="B92" s="21">
        <f>BETAW20L!B91</f>
        <v>44286</v>
      </c>
      <c r="C92" s="46">
        <f>BETAW20L!C91/BETAW20L!C92*C93</f>
        <v>83.100561531974407</v>
      </c>
      <c r="D92" s="45">
        <f>BETAW20L!I91/BETAW20L!I92*D93</f>
        <v>79.791211500624641</v>
      </c>
      <c r="E92" s="41">
        <f t="shared" si="8"/>
        <v>-3.9823437656031135</v>
      </c>
      <c r="F92" s="44">
        <f>LN(BETAW20L!C91/BETAW20L!C92)</f>
        <v>-3.582594909987585E-3</v>
      </c>
      <c r="G92" s="43">
        <f>LN(BETAW20L!I91/BETAW20L!I92)</f>
        <v>-5.4680802039208656E-3</v>
      </c>
      <c r="H92" s="42">
        <f t="shared" si="9"/>
        <v>-1.8854852939332806E-3</v>
      </c>
      <c r="I92" s="41">
        <f>(BETAW20L!D91/BETAW20L!I91-1)*100</f>
        <v>-0.19125976824495572</v>
      </c>
      <c r="J92" s="40">
        <f>BETAW20L!L91*BETAW20L!I91/1000</f>
        <v>0</v>
      </c>
      <c r="K92" s="17">
        <f>BETAW20L!E91</f>
        <v>382.88759999999996</v>
      </c>
      <c r="L92" s="39">
        <f>BETAW20L!E91/BETAW20L!F91</f>
        <v>15.953649999999998</v>
      </c>
    </row>
    <row r="93" spans="2:12" x14ac:dyDescent="0.3">
      <c r="B93" s="21">
        <f>BETAW20L!B92</f>
        <v>44285</v>
      </c>
      <c r="C93" s="46">
        <f>BETAW20L!C92/BETAW20L!C93*C94</f>
        <v>83.398811115453427</v>
      </c>
      <c r="D93" s="45">
        <f>BETAW20L!I92/BETAW20L!I93*D94</f>
        <v>80.228711296565265</v>
      </c>
      <c r="E93" s="41">
        <f t="shared" si="8"/>
        <v>-3.8011331054823128</v>
      </c>
      <c r="F93" s="44">
        <f>LN(BETAW20L!C92/BETAW20L!C93)</f>
        <v>-1.1012976002138988E-2</v>
      </c>
      <c r="G93" s="43">
        <f>LN(BETAW20L!I92/BETAW20L!I93)</f>
        <v>-8.4486500404236109E-3</v>
      </c>
      <c r="H93" s="42">
        <f t="shared" si="9"/>
        <v>2.5643259617153767E-3</v>
      </c>
      <c r="I93" s="41">
        <f>(BETAW20L!D92/BETAW20L!I92-1)*100</f>
        <v>-1.4483144746413323E-2</v>
      </c>
      <c r="J93" s="40">
        <f>BETAW20L!L92*BETAW20L!I92/1000</f>
        <v>0</v>
      </c>
      <c r="K93" s="17">
        <f>BETAW20L!E92</f>
        <v>210.51560000000001</v>
      </c>
      <c r="L93" s="39">
        <f>BETAW20L!E92/BETAW20L!F92</f>
        <v>4.3857416666666671</v>
      </c>
    </row>
    <row r="94" spans="2:12" x14ac:dyDescent="0.3">
      <c r="B94" s="21">
        <f>BETAW20L!B93</f>
        <v>44284</v>
      </c>
      <c r="C94" s="46">
        <f>BETAW20L!C93/BETAW20L!C94*C95</f>
        <v>84.322356377398847</v>
      </c>
      <c r="D94" s="45">
        <f>BETAW20L!I93/BETAW20L!I94*D95</f>
        <v>80.909407032550206</v>
      </c>
      <c r="E94" s="41">
        <f t="shared" si="8"/>
        <v>-4.0475023368339187</v>
      </c>
      <c r="F94" s="44">
        <f>LN(BETAW20L!C93/BETAW20L!C94)</f>
        <v>3.5126167873721248E-2</v>
      </c>
      <c r="G94" s="43">
        <f>LN(BETAW20L!I93/BETAW20L!I94)</f>
        <v>3.4496487405900042E-2</v>
      </c>
      <c r="H94" s="42">
        <f t="shared" si="9"/>
        <v>-6.296804678212059E-4</v>
      </c>
      <c r="I94" s="41">
        <f>(BETAW20L!D93/BETAW20L!I93-1)*100</f>
        <v>-3.4760746185413804E-2</v>
      </c>
      <c r="J94" s="40">
        <f>BETAW20L!L93*BETAW20L!I93/1000</f>
        <v>0</v>
      </c>
      <c r="K94" s="17">
        <f>BETAW20L!E93</f>
        <v>496.78309999999999</v>
      </c>
      <c r="L94" s="39">
        <f>BETAW20L!E93/BETAW20L!F93</f>
        <v>6.3690141025641021</v>
      </c>
    </row>
    <row r="95" spans="2:12" x14ac:dyDescent="0.3">
      <c r="B95" s="21">
        <f>BETAW20L!B94</f>
        <v>44281</v>
      </c>
      <c r="C95" s="46">
        <f>BETAW20L!C94/BETAW20L!C95*C96</f>
        <v>81.411851821379358</v>
      </c>
      <c r="D95" s="45">
        <f>BETAW20L!I94/BETAW20L!I95*D96</f>
        <v>78.16590926972448</v>
      </c>
      <c r="E95" s="41">
        <f t="shared" si="8"/>
        <v>-3.9870638967611227</v>
      </c>
      <c r="F95" s="44">
        <f>LN(BETAW20L!C94/BETAW20L!C95)</f>
        <v>4.3636715143910286E-2</v>
      </c>
      <c r="G95" s="43">
        <f>LN(BETAW20L!I94/BETAW20L!I95)</f>
        <v>4.5995778176596482E-2</v>
      </c>
      <c r="H95" s="42">
        <f t="shared" si="9"/>
        <v>2.3590630326861955E-3</v>
      </c>
      <c r="I95" s="41">
        <f>(BETAW20L!D94/BETAW20L!I94-1)*100</f>
        <v>4.7571752568886794E-2</v>
      </c>
      <c r="J95" s="40">
        <f>BETAW20L!L94*BETAW20L!I94/1000</f>
        <v>0</v>
      </c>
      <c r="K95" s="17">
        <f>BETAW20L!E94</f>
        <v>445.6148</v>
      </c>
      <c r="L95" s="39">
        <f>BETAW20L!E94/BETAW20L!F94</f>
        <v>4.7915569892473115</v>
      </c>
    </row>
    <row r="96" spans="2:12" x14ac:dyDescent="0.3">
      <c r="B96" s="21">
        <f>BETAW20L!B95</f>
        <v>44280</v>
      </c>
      <c r="C96" s="46">
        <f>BETAW20L!C95/BETAW20L!C96*C97</f>
        <v>77.935701503589286</v>
      </c>
      <c r="D96" s="45">
        <f>BETAW20L!I95/BETAW20L!I96*D97</f>
        <v>74.652038532437146</v>
      </c>
      <c r="E96" s="41">
        <f t="shared" si="8"/>
        <v>-4.2132975103854164</v>
      </c>
      <c r="F96" s="44">
        <f>LN(BETAW20L!C95/BETAW20L!C96)</f>
        <v>-2.4608926541752615E-2</v>
      </c>
      <c r="G96" s="43">
        <f>LN(BETAW20L!I95/BETAW20L!I96)</f>
        <v>-2.3231914398094404E-2</v>
      </c>
      <c r="H96" s="42">
        <f t="shared" si="9"/>
        <v>1.3770121436582107E-3</v>
      </c>
      <c r="I96" s="41">
        <f>(BETAW20L!D95/BETAW20L!I95-1)*100</f>
        <v>0.10732966079118889</v>
      </c>
      <c r="J96" s="40">
        <f>BETAW20L!L95*BETAW20L!I95/1000</f>
        <v>696.85207103594075</v>
      </c>
      <c r="K96" s="17">
        <f>BETAW20L!E95</f>
        <v>470.35720000000003</v>
      </c>
      <c r="L96" s="39">
        <f>BETAW20L!E95/BETAW20L!F95</f>
        <v>4.2374522522522522</v>
      </c>
    </row>
    <row r="97" spans="2:12" x14ac:dyDescent="0.3">
      <c r="B97" s="21">
        <f>BETAW20L!B96</f>
        <v>44279</v>
      </c>
      <c r="C97" s="46">
        <f>BETAW20L!C96/BETAW20L!C97*C98</f>
        <v>79.877409136721738</v>
      </c>
      <c r="D97" s="45">
        <f>BETAW20L!I96/BETAW20L!I97*D98</f>
        <v>76.406650887103567</v>
      </c>
      <c r="E97" s="41">
        <f t="shared" si="8"/>
        <v>-4.3451061910101068</v>
      </c>
      <c r="F97" s="44">
        <f>LN(BETAW20L!C96/BETAW20L!C97)</f>
        <v>-2.4847104441233801E-2</v>
      </c>
      <c r="G97" s="43">
        <f>LN(BETAW20L!I96/BETAW20L!I97)</f>
        <v>-2.873825417099744E-2</v>
      </c>
      <c r="H97" s="42">
        <f t="shared" si="9"/>
        <v>-3.8911497297636384E-3</v>
      </c>
      <c r="I97" s="41">
        <f>(BETAW20L!D96/BETAW20L!I96-1)*100</f>
        <v>0.24805482195311424</v>
      </c>
      <c r="J97" s="40">
        <f>BETAW20L!L96*BETAW20L!I96/1000</f>
        <v>0</v>
      </c>
      <c r="K97" s="17">
        <f>BETAW20L!E96</f>
        <v>676.8297</v>
      </c>
      <c r="L97" s="39">
        <f>BETAW20L!E96/BETAW20L!F96</f>
        <v>4.7664063380281689</v>
      </c>
    </row>
    <row r="98" spans="2:12" x14ac:dyDescent="0.3">
      <c r="B98" s="21">
        <f>BETAW20L!B97</f>
        <v>44278</v>
      </c>
      <c r="C98" s="46">
        <f>BETAW20L!C97/BETAW20L!C98*C99</f>
        <v>81.886994261266665</v>
      </c>
      <c r="D98" s="45">
        <f>BETAW20L!I97/BETAW20L!I98*D99</f>
        <v>78.634300710544409</v>
      </c>
      <c r="E98" s="41">
        <f t="shared" si="8"/>
        <v>-3.9721735790475998</v>
      </c>
      <c r="F98" s="44">
        <f>LN(BETAW20L!C97/BETAW20L!C98)</f>
        <v>-5.7856472360120776E-3</v>
      </c>
      <c r="G98" s="43">
        <f>LN(BETAW20L!I97/BETAW20L!I98)</f>
        <v>-1.1713569335315283E-2</v>
      </c>
      <c r="H98" s="42">
        <f t="shared" si="9"/>
        <v>-5.9279220993032049E-3</v>
      </c>
      <c r="I98" s="41">
        <f>(BETAW20L!D97/BETAW20L!I97-1)*100</f>
        <v>0.92296965710332302</v>
      </c>
      <c r="J98" s="40">
        <f>BETAW20L!L97*BETAW20L!I97/1000</f>
        <v>0</v>
      </c>
      <c r="K98" s="17">
        <f>BETAW20L!E97</f>
        <v>525.17290000000003</v>
      </c>
      <c r="L98" s="39">
        <f>BETAW20L!E97/BETAW20L!F97</f>
        <v>6.9101697368421053</v>
      </c>
    </row>
    <row r="99" spans="2:12" x14ac:dyDescent="0.3">
      <c r="B99" s="21">
        <f>BETAW20L!B98</f>
        <v>44277</v>
      </c>
      <c r="C99" s="46">
        <f>BETAW20L!C98/BETAW20L!C99*C100</f>
        <v>82.362136701153958</v>
      </c>
      <c r="D99" s="45">
        <f>BETAW20L!I98/BETAW20L!I99*D100</f>
        <v>79.56080478531031</v>
      </c>
      <c r="E99" s="41">
        <f t="shared" si="8"/>
        <v>-3.4012375443926546</v>
      </c>
      <c r="F99" s="44">
        <f>LN(BETAW20L!C98/BETAW20L!C99)</f>
        <v>1.5996004410526834E-3</v>
      </c>
      <c r="G99" s="43">
        <f>LN(BETAW20L!I98/BETAW20L!I99)</f>
        <v>2.8895726106807032E-4</v>
      </c>
      <c r="H99" s="42">
        <f t="shared" si="9"/>
        <v>-1.3106431799846129E-3</v>
      </c>
      <c r="I99" s="41">
        <f>(BETAW20L!D98/BETAW20L!I98-1)*100</f>
        <v>0.69023854912146909</v>
      </c>
      <c r="J99" s="40">
        <f>BETAW20L!L98*BETAW20L!I98/1000</f>
        <v>0</v>
      </c>
      <c r="K99" s="17">
        <f>BETAW20L!E98</f>
        <v>111.59639999999999</v>
      </c>
      <c r="L99" s="39">
        <f>BETAW20L!E98/BETAW20L!F98</f>
        <v>5.0725636363636362</v>
      </c>
    </row>
    <row r="100" spans="2:12" x14ac:dyDescent="0.3">
      <c r="B100" s="21">
        <f>BETAW20L!B99</f>
        <v>44274</v>
      </c>
      <c r="C100" s="46">
        <f>BETAW20L!C99/BETAW20L!C100*C101</f>
        <v>82.230495505687344</v>
      </c>
      <c r="D100" s="45">
        <f>BETAW20L!I99/BETAW20L!I100*D101</f>
        <v>79.537818434267635</v>
      </c>
      <c r="E100" s="41">
        <f t="shared" si="8"/>
        <v>-3.2745480309473218</v>
      </c>
      <c r="F100" s="44">
        <f>LN(BETAW20L!C99/BETAW20L!C100)</f>
        <v>-3.4444202953037531E-2</v>
      </c>
      <c r="G100" s="43">
        <f>LN(BETAW20L!I99/BETAW20L!I100)</f>
        <v>-2.7345889313575702E-2</v>
      </c>
      <c r="H100" s="42">
        <f t="shared" si="9"/>
        <v>7.0983136394618292E-3</v>
      </c>
      <c r="I100" s="41">
        <f>(BETAW20L!D99/BETAW20L!I99-1)*100</f>
        <v>-8.8787275323154446E-2</v>
      </c>
      <c r="J100" s="40">
        <f>BETAW20L!L99*BETAW20L!I99/1000</f>
        <v>0</v>
      </c>
      <c r="K100" s="17">
        <f>BETAW20L!E99</f>
        <v>178.7235</v>
      </c>
      <c r="L100" s="39">
        <f>BETAW20L!E99/BETAW20L!F99</f>
        <v>8.510642857142857</v>
      </c>
    </row>
    <row r="101" spans="2:12" x14ac:dyDescent="0.3">
      <c r="B101" s="21">
        <f>BETAW20L!B100</f>
        <v>44273</v>
      </c>
      <c r="C101" s="46">
        <f>BETAW20L!C100/BETAW20L!C101*C102</f>
        <v>85.112203550198529</v>
      </c>
      <c r="D101" s="45">
        <f>BETAW20L!I100/BETAW20L!I101*D102</f>
        <v>81.742862854866985</v>
      </c>
      <c r="E101" s="41">
        <f t="shared" si="8"/>
        <v>-3.9587045744202021</v>
      </c>
      <c r="F101" s="44">
        <f>LN(BETAW20L!C100/BETAW20L!C101)</f>
        <v>2.2163128771857606E-2</v>
      </c>
      <c r="G101" s="43">
        <f>LN(BETAW20L!I100/BETAW20L!I101)</f>
        <v>2.2238144012563184E-2</v>
      </c>
      <c r="H101" s="42">
        <f t="shared" si="9"/>
        <v>7.501524070557819E-5</v>
      </c>
      <c r="I101" s="41">
        <f>(BETAW20L!D100/BETAW20L!I100-1)*100</f>
        <v>-0.24147658436480812</v>
      </c>
      <c r="J101" s="40">
        <f>BETAW20L!L100*BETAW20L!I100/1000</f>
        <v>0</v>
      </c>
      <c r="K101" s="17">
        <f>BETAW20L!E100</f>
        <v>58.217199999999998</v>
      </c>
      <c r="L101" s="39">
        <f>BETAW20L!E100/BETAW20L!F100</f>
        <v>2.5311826086956519</v>
      </c>
    </row>
    <row r="102" spans="2:12" x14ac:dyDescent="0.3">
      <c r="B102" s="21">
        <f>BETAW20L!B101</f>
        <v>44272</v>
      </c>
      <c r="C102" s="46">
        <f>BETAW20L!C101/BETAW20L!C102*C103</f>
        <v>83.246600983195208</v>
      </c>
      <c r="D102" s="45">
        <f>BETAW20L!I101/BETAW20L!I102*D103</f>
        <v>79.945116654912368</v>
      </c>
      <c r="E102" s="41">
        <f t="shared" si="8"/>
        <v>-3.9659088650950469</v>
      </c>
      <c r="F102" s="44">
        <f>LN(BETAW20L!C101/BETAW20L!C102)</f>
        <v>-4.3751086583305399E-2</v>
      </c>
      <c r="G102" s="43">
        <f>LN(BETAW20L!I101/BETAW20L!I102)</f>
        <v>-3.8877379664977237E-2</v>
      </c>
      <c r="H102" s="42">
        <f t="shared" si="9"/>
        <v>4.873706918328162E-3</v>
      </c>
      <c r="I102" s="41">
        <f>(BETAW20L!D101/BETAW20L!I101-1)*100</f>
        <v>7.2199467812872342E-2</v>
      </c>
      <c r="J102" s="40">
        <f>BETAW20L!L101*BETAW20L!I101/1000</f>
        <v>0</v>
      </c>
      <c r="K102" s="17">
        <f>BETAW20L!E101</f>
        <v>2856.3420000000001</v>
      </c>
      <c r="L102" s="39">
        <f>BETAW20L!E101/BETAW20L!F101</f>
        <v>20.698130434782609</v>
      </c>
    </row>
    <row r="103" spans="2:12" x14ac:dyDescent="0.3">
      <c r="B103" s="21">
        <f>BETAW20L!B102</f>
        <v>44271</v>
      </c>
      <c r="C103" s="46">
        <f>BETAW20L!C102/BETAW20L!C103*C104</f>
        <v>86.969578542485166</v>
      </c>
      <c r="D103" s="45">
        <f>BETAW20L!I102/BETAW20L!I103*D104</f>
        <v>83.114380471698951</v>
      </c>
      <c r="E103" s="41">
        <f t="shared" si="8"/>
        <v>-4.4328121802992619</v>
      </c>
      <c r="F103" s="44">
        <f>LN(BETAW20L!C102/BETAW20L!C103)</f>
        <v>-2.0019633940773239E-2</v>
      </c>
      <c r="G103" s="43">
        <f>LN(BETAW20L!I102/BETAW20L!I103)</f>
        <v>-2.4251558705167982E-2</v>
      </c>
      <c r="H103" s="42">
        <f t="shared" si="9"/>
        <v>-4.2319247643947434E-3</v>
      </c>
      <c r="I103" s="41">
        <f>(BETAW20L!D102/BETAW20L!I102-1)*100</f>
        <v>1.5408701851258755</v>
      </c>
      <c r="J103" s="40">
        <f>BETAW20L!L102*BETAW20L!I102/1000</f>
        <v>0</v>
      </c>
      <c r="K103" s="17">
        <f>BETAW20L!E102</f>
        <v>78.90634</v>
      </c>
      <c r="L103" s="39">
        <f>BETAW20L!E102/BETAW20L!F102</f>
        <v>3.2877641666666668</v>
      </c>
    </row>
    <row r="104" spans="2:12" x14ac:dyDescent="0.3">
      <c r="B104" s="21">
        <f>BETAW20L!B103</f>
        <v>44270</v>
      </c>
      <c r="C104" s="46">
        <f>BETAW20L!C103/BETAW20L!C104*C105</f>
        <v>88.728222638171871</v>
      </c>
      <c r="D104" s="45">
        <f>BETAW20L!I103/BETAW20L!I104*D105</f>
        <v>85.15467390000002</v>
      </c>
      <c r="E104" s="41">
        <f t="shared" si="8"/>
        <v>-4.027522057716137</v>
      </c>
      <c r="F104" s="44">
        <f>LN(BETAW20L!C103/BETAW20L!C104)</f>
        <v>-4.8794685470351859E-3</v>
      </c>
      <c r="G104" s="43">
        <f>LN(BETAW20L!I103/BETAW20L!I104)</f>
        <v>-3.8575928622233838E-3</v>
      </c>
      <c r="H104" s="42">
        <f t="shared" si="9"/>
        <v>1.0218756848118021E-3</v>
      </c>
      <c r="I104" s="41">
        <f>(BETAW20L!D103/BETAW20L!I103-1)*100</f>
        <v>0.16471497572305704</v>
      </c>
      <c r="J104" s="40">
        <f>BETAW20L!L103*BETAW20L!I103/1000</f>
        <v>0</v>
      </c>
      <c r="K104" s="17">
        <f>BETAW20L!E103</f>
        <v>463.44740000000002</v>
      </c>
      <c r="L104" s="39">
        <f>BETAW20L!E103/BETAW20L!F103</f>
        <v>12.87353888888889</v>
      </c>
    </row>
    <row r="105" spans="2:12" x14ac:dyDescent="0.3">
      <c r="B105" s="21">
        <f>BETAW20L!B104</f>
        <v>44267</v>
      </c>
      <c r="C105" s="46">
        <f>BETAW20L!C104/BETAW20L!C105*C106</f>
        <v>89.16222720447584</v>
      </c>
      <c r="D105" s="45">
        <f>BETAW20L!I104/BETAW20L!I105*D106</f>
        <v>85.4838003720415</v>
      </c>
      <c r="E105" s="41">
        <f t="shared" si="8"/>
        <v>-4.1255439077341531</v>
      </c>
      <c r="F105" s="44">
        <f>LN(BETAW20L!C104/BETAW20L!C105)</f>
        <v>1.1694954158365514E-2</v>
      </c>
      <c r="G105" s="43">
        <f>LN(BETAW20L!I104/BETAW20L!I105)</f>
        <v>9.7960643578952258E-3</v>
      </c>
      <c r="H105" s="42">
        <f t="shared" si="9"/>
        <v>-1.8988898004702881E-3</v>
      </c>
      <c r="I105" s="41">
        <f>(BETAW20L!D104/BETAW20L!I104-1)*100</f>
        <v>4.6389791201750796E-3</v>
      </c>
      <c r="J105" s="40">
        <f>BETAW20L!L104*BETAW20L!I104/1000</f>
        <v>0</v>
      </c>
      <c r="K105" s="17">
        <f>BETAW20L!E104</f>
        <v>148.56100000000001</v>
      </c>
      <c r="L105" s="39">
        <f>BETAW20L!E104/BETAW20L!F104</f>
        <v>5.1227931034482763</v>
      </c>
    </row>
    <row r="106" spans="2:12" x14ac:dyDescent="0.3">
      <c r="B106" s="21">
        <f>BETAW20L!B105</f>
        <v>44266</v>
      </c>
      <c r="C106" s="46">
        <f>BETAW20L!C105/BETAW20L!C106*C107</f>
        <v>88.125552790176314</v>
      </c>
      <c r="D106" s="45">
        <f>BETAW20L!I105/BETAW20L!I106*D107</f>
        <v>84.650483837186158</v>
      </c>
      <c r="E106" s="41">
        <f t="shared" si="8"/>
        <v>-3.9433159202577395</v>
      </c>
      <c r="F106" s="44">
        <f>LN(BETAW20L!C105/BETAW20L!C106)</f>
        <v>-9.2003808686242101E-3</v>
      </c>
      <c r="G106" s="43">
        <f>LN(BETAW20L!I105/BETAW20L!I106)</f>
        <v>-9.1545735406799462E-3</v>
      </c>
      <c r="H106" s="42">
        <f t="shared" si="9"/>
        <v>4.5807327944263898E-5</v>
      </c>
      <c r="I106" s="41">
        <f>(BETAW20L!D105/BETAW20L!I105-1)*100</f>
        <v>1.9933799280780207E-3</v>
      </c>
      <c r="J106" s="40">
        <f>BETAW20L!L105*BETAW20L!I105/1000</f>
        <v>0</v>
      </c>
      <c r="K106" s="17">
        <f>BETAW20L!E105</f>
        <v>196.6848</v>
      </c>
      <c r="L106" s="39">
        <f>BETAW20L!E105/BETAW20L!F105</f>
        <v>5.0431999999999997</v>
      </c>
    </row>
    <row r="107" spans="2:12" x14ac:dyDescent="0.3">
      <c r="B107" s="21">
        <f>BETAW20L!B106</f>
        <v>44265</v>
      </c>
      <c r="C107" s="46">
        <f>BETAW20L!C106/BETAW20L!C107*C108</f>
        <v>88.940082687125937</v>
      </c>
      <c r="D107" s="45">
        <f>BETAW20L!I106/BETAW20L!I107*D108</f>
        <v>85.428980884061133</v>
      </c>
      <c r="E107" s="41">
        <f t="shared" si="8"/>
        <v>-3.9477159195097533</v>
      </c>
      <c r="F107" s="44">
        <f>LN(BETAW20L!C106/BETAW20L!C107)</f>
        <v>9.3404336220567936E-3</v>
      </c>
      <c r="G107" s="43">
        <f>LN(BETAW20L!I106/BETAW20L!I107)</f>
        <v>1.1040608722025953E-2</v>
      </c>
      <c r="H107" s="42">
        <f t="shared" si="9"/>
        <v>1.7001750999691596E-3</v>
      </c>
      <c r="I107" s="41">
        <f>(BETAW20L!D106/BETAW20L!I106-1)*100</f>
        <v>-0.30738692233301945</v>
      </c>
      <c r="J107" s="40">
        <f>BETAW20L!L106*BETAW20L!I106/1000</f>
        <v>0</v>
      </c>
      <c r="K107" s="17">
        <f>BETAW20L!E106</f>
        <v>1016.175</v>
      </c>
      <c r="L107" s="39">
        <f>BETAW20L!E106/BETAW20L!F106</f>
        <v>18.475909090909092</v>
      </c>
    </row>
    <row r="108" spans="2:12" x14ac:dyDescent="0.3">
      <c r="B108" s="21">
        <f>BETAW20L!B107</f>
        <v>44264</v>
      </c>
      <c r="C108" s="46">
        <f>BETAW20L!C107/BETAW20L!C108*C109</f>
        <v>88.113211428101323</v>
      </c>
      <c r="D108" s="45">
        <f>BETAW20L!I107/BETAW20L!I108*D109</f>
        <v>84.490980508277346</v>
      </c>
      <c r="E108" s="41">
        <f t="shared" si="8"/>
        <v>-4.1108828756963973</v>
      </c>
      <c r="F108" s="44">
        <f>LN(BETAW20L!C107/BETAW20L!C108)</f>
        <v>2.9012940699687885E-2</v>
      </c>
      <c r="G108" s="43">
        <f>LN(BETAW20L!I107/BETAW20L!I108)</f>
        <v>2.8292839656392916E-2</v>
      </c>
      <c r="H108" s="42">
        <f t="shared" si="9"/>
        <v>-7.2010104329496907E-4</v>
      </c>
      <c r="I108" s="41">
        <f>(BETAW20L!D107/BETAW20L!I107-1)*100</f>
        <v>-0.54461306380940711</v>
      </c>
      <c r="J108" s="40">
        <f>BETAW20L!L107*BETAW20L!I107/1000</f>
        <v>0</v>
      </c>
      <c r="K108" s="17">
        <f>BETAW20L!E107</f>
        <v>1125.55</v>
      </c>
      <c r="L108" s="39">
        <f>BETAW20L!E107/BETAW20L!F107</f>
        <v>13.399404761904762</v>
      </c>
    </row>
    <row r="109" spans="2:12" x14ac:dyDescent="0.3">
      <c r="B109" s="21">
        <f>BETAW20L!B108</f>
        <v>44263</v>
      </c>
      <c r="C109" s="46">
        <f>BETAW20L!C108/BETAW20L!C109*C110</f>
        <v>85.593516671123311</v>
      </c>
      <c r="D109" s="45">
        <f>BETAW20L!I108/BETAW20L!I109*D110</f>
        <v>82.133990934149836</v>
      </c>
      <c r="E109" s="41">
        <f t="shared" si="8"/>
        <v>-4.0418081550101963</v>
      </c>
      <c r="F109" s="44">
        <f>LN(BETAW20L!C108/BETAW20L!C109)</f>
        <v>2.6098810734074152E-2</v>
      </c>
      <c r="G109" s="43">
        <f>LN(BETAW20L!I108/BETAW20L!I109)</f>
        <v>2.6136030518096123E-2</v>
      </c>
      <c r="H109" s="42">
        <f t="shared" si="9"/>
        <v>3.7219784021970403E-5</v>
      </c>
      <c r="I109" s="41">
        <f>(BETAW20L!D108/BETAW20L!I108-1)*100</f>
        <v>1.3875125760898221E-2</v>
      </c>
      <c r="J109" s="40">
        <f>BETAW20L!L108*BETAW20L!I108/1000</f>
        <v>0</v>
      </c>
      <c r="K109" s="17">
        <f>BETAW20L!E108</f>
        <v>596.52390000000003</v>
      </c>
      <c r="L109" s="39">
        <f>BETAW20L!E108/BETAW20L!F108</f>
        <v>16.122267567567569</v>
      </c>
    </row>
    <row r="110" spans="2:12" x14ac:dyDescent="0.3">
      <c r="B110" s="21">
        <f>BETAW20L!B109</f>
        <v>44260</v>
      </c>
      <c r="C110" s="46">
        <f>BETAW20L!C109/BETAW20L!C110*C111</f>
        <v>83.38852664705766</v>
      </c>
      <c r="D110" s="45">
        <f>BETAW20L!I109/BETAW20L!I110*D111</f>
        <v>80.015144174885677</v>
      </c>
      <c r="E110" s="41">
        <f t="shared" ref="E110:E114" si="10">(D110/C110-1)*100</f>
        <v>-4.0453796317206141</v>
      </c>
      <c r="F110" s="44">
        <f>LN(BETAW20L!C109/BETAW20L!C110)</f>
        <v>-5.4364671489991363E-3</v>
      </c>
      <c r="G110" s="43">
        <f>LN(BETAW20L!I109/BETAW20L!I110)</f>
        <v>-1.0189312753345092E-2</v>
      </c>
      <c r="H110" s="42">
        <f t="shared" ref="H110:H114" si="11">G110-F110</f>
        <v>-4.7528456043459556E-3</v>
      </c>
      <c r="I110" s="41">
        <f>(BETAW20L!D109/BETAW20L!I109-1)*100</f>
        <v>-0.52414099266056002</v>
      </c>
      <c r="J110" s="40">
        <f>BETAW20L!L109*BETAW20L!I109/1000</f>
        <v>0</v>
      </c>
      <c r="K110" s="17">
        <f>BETAW20L!E109</f>
        <v>996.15009999999995</v>
      </c>
      <c r="L110" s="39">
        <f>BETAW20L!E109/BETAW20L!F109</f>
        <v>19.532354901960783</v>
      </c>
    </row>
    <row r="111" spans="2:12" x14ac:dyDescent="0.3">
      <c r="B111" s="21">
        <f>BETAW20L!B110</f>
        <v>44259</v>
      </c>
      <c r="C111" s="46">
        <f>BETAW20L!C110/BETAW20L!C111*C112</f>
        <v>83.843100150153276</v>
      </c>
      <c r="D111" s="45">
        <f>BETAW20L!I110/BETAW20L!I111*D112</f>
        <v>80.834611317503885</v>
      </c>
      <c r="E111" s="41">
        <f t="shared" si="10"/>
        <v>-3.5882366315910796</v>
      </c>
      <c r="F111" s="44">
        <f>LN(BETAW20L!C110/BETAW20L!C111)</f>
        <v>1.6696134304765354E-3</v>
      </c>
      <c r="G111" s="43">
        <f>LN(BETAW20L!I110/BETAW20L!I111)</f>
        <v>7.964688529707914E-3</v>
      </c>
      <c r="H111" s="42">
        <f t="shared" si="11"/>
        <v>6.295075099231379E-3</v>
      </c>
      <c r="I111" s="41">
        <f>(BETAW20L!D110/BETAW20L!I110-1)*100</f>
        <v>0.40230609682894158</v>
      </c>
      <c r="J111" s="40">
        <f>BETAW20L!L110*BETAW20L!I110/1000</f>
        <v>0</v>
      </c>
      <c r="K111" s="17">
        <f>BETAW20L!E110</f>
        <v>853.23259999999993</v>
      </c>
      <c r="L111" s="39">
        <f>BETAW20L!E110/BETAW20L!F110</f>
        <v>19.391649999999998</v>
      </c>
    </row>
    <row r="112" spans="2:12" x14ac:dyDescent="0.3">
      <c r="B112" s="21">
        <f>BETAW20L!B111</f>
        <v>44258</v>
      </c>
      <c r="C112" s="46">
        <f>BETAW20L!C111/BETAW20L!C112*C113</f>
        <v>83.703231379970006</v>
      </c>
      <c r="D112" s="45">
        <f>BETAW20L!I111/BETAW20L!I112*D113</f>
        <v>80.193345945369927</v>
      </c>
      <c r="E112" s="41">
        <f t="shared" si="10"/>
        <v>-4.1932496233830996</v>
      </c>
      <c r="F112" s="44">
        <f>LN(BETAW20L!C111/BETAW20L!C112)</f>
        <v>-1.6765342243498037E-2</v>
      </c>
      <c r="G112" s="43">
        <f>LN(BETAW20L!I111/BETAW20L!I112)</f>
        <v>-1.4287715874081763E-2</v>
      </c>
      <c r="H112" s="42">
        <f t="shared" si="11"/>
        <v>2.4776263694162737E-3</v>
      </c>
      <c r="I112" s="41">
        <f>(BETAW20L!D111/BETAW20L!I111-1)*100</f>
        <v>-7.7258667112212187E-2</v>
      </c>
      <c r="J112" s="40">
        <f>BETAW20L!L111*BETAW20L!I111/1000</f>
        <v>0</v>
      </c>
      <c r="K112" s="17">
        <f>BETAW20L!E111</f>
        <v>1199.796</v>
      </c>
      <c r="L112" s="39">
        <f>BETAW20L!E111/BETAW20L!F111</f>
        <v>22.218444444444444</v>
      </c>
    </row>
    <row r="113" spans="2:12" x14ac:dyDescent="0.3">
      <c r="B113" s="21">
        <f>BETAW20L!B112</f>
        <v>44257</v>
      </c>
      <c r="C113" s="46">
        <f>BETAW20L!C112/BETAW20L!C113*C114</f>
        <v>85.118374231236032</v>
      </c>
      <c r="D113" s="45">
        <f>BETAW20L!I112/BETAW20L!I113*D114</f>
        <v>81.347350097597413</v>
      </c>
      <c r="E113" s="41">
        <f t="shared" si="10"/>
        <v>-4.4303291359796155</v>
      </c>
      <c r="F113" s="44">
        <f>LN(BETAW20L!C112/BETAW20L!C113)</f>
        <v>1.0152371464018128E-2</v>
      </c>
      <c r="G113" s="43">
        <f>LN(BETAW20L!I112/BETAW20L!I113)</f>
        <v>5.6503086835547498E-3</v>
      </c>
      <c r="H113" s="42">
        <f t="shared" si="11"/>
        <v>-4.5020627804633782E-3</v>
      </c>
      <c r="I113" s="41">
        <f>(BETAW20L!D112/BETAW20L!I112-1)*100</f>
        <v>8.5521965376678111E-2</v>
      </c>
      <c r="J113" s="40">
        <f>BETAW20L!L112*BETAW20L!I112/1000</f>
        <v>0</v>
      </c>
      <c r="K113" s="17">
        <f>BETAW20L!E112</f>
        <v>450.30029999999999</v>
      </c>
      <c r="L113" s="39">
        <f>BETAW20L!E112/BETAW20L!F112</f>
        <v>11.546161538461538</v>
      </c>
    </row>
    <row r="114" spans="2:12" x14ac:dyDescent="0.3">
      <c r="B114" s="21">
        <f>BETAW20L!B113</f>
        <v>44256</v>
      </c>
      <c r="C114" s="46">
        <f>BETAW20L!C113/BETAW20L!C114*C115</f>
        <v>84.258592673344751</v>
      </c>
      <c r="D114" s="45">
        <f>BETAW20L!I113/BETAW20L!I114*D115</f>
        <v>80.889008563947144</v>
      </c>
      <c r="E114" s="41">
        <f t="shared" si="10"/>
        <v>-3.9990984924954454</v>
      </c>
      <c r="F114" s="44">
        <f>LN(BETAW20L!C113/BETAW20L!C114)</f>
        <v>4.3379333594094849E-2</v>
      </c>
      <c r="G114" s="43">
        <f>LN(BETAW20L!I113/BETAW20L!I114)</f>
        <v>3.3284095611341581E-2</v>
      </c>
      <c r="H114" s="42">
        <f t="shared" si="11"/>
        <v>-1.0095237982753268E-2</v>
      </c>
      <c r="I114" s="41">
        <f>(BETAW20L!D113/BETAW20L!I113-1)*100</f>
        <v>0.12288601751870853</v>
      </c>
      <c r="J114" s="40">
        <f>BETAW20L!L113*BETAW20L!I113/1000</f>
        <v>755.07212193995383</v>
      </c>
      <c r="K114" s="17">
        <f>BETAW20L!E113</f>
        <v>668.16180000000008</v>
      </c>
      <c r="L114" s="39">
        <f>BETAW20L!E113/BETAW20L!F113</f>
        <v>16.704045000000001</v>
      </c>
    </row>
    <row r="115" spans="2:12" x14ac:dyDescent="0.3">
      <c r="B115" s="21">
        <f>BETAW20L!B114</f>
        <v>44253</v>
      </c>
      <c r="C115" s="46">
        <f>BETAW20L!C114/BETAW20L!C115*C116</f>
        <v>80.681654565275565</v>
      </c>
      <c r="D115" s="45">
        <f>BETAW20L!I114/BETAW20L!I115*D116</f>
        <v>78.241003749027129</v>
      </c>
      <c r="E115" s="41">
        <f t="shared" ref="E115:E119" si="12">(D115/C115-1)*100</f>
        <v>-3.0250381321491382</v>
      </c>
      <c r="F115" s="44">
        <f>LN(BETAW20L!C114/BETAW20L!C115)</f>
        <v>-3.060400261005632E-2</v>
      </c>
      <c r="G115" s="43">
        <f>LN(BETAW20L!I114/BETAW20L!I115)</f>
        <v>-2.1681153925953361E-2</v>
      </c>
      <c r="H115" s="42">
        <f t="shared" ref="H115:H119" si="13">G115-F115</f>
        <v>8.9228486841029589E-3</v>
      </c>
      <c r="I115" s="41">
        <f>(BETAW20L!D114/BETAW20L!I114-1)*100</f>
        <v>-0.78781993912059312</v>
      </c>
      <c r="J115" s="40">
        <f>BETAW20L!L114*BETAW20L!I114/1000</f>
        <v>0</v>
      </c>
      <c r="K115" s="17">
        <f>BETAW20L!E114</f>
        <v>579.70269999999994</v>
      </c>
      <c r="L115" s="39">
        <f>BETAW20L!E114/BETAW20L!F114</f>
        <v>6.8200317647058819</v>
      </c>
    </row>
    <row r="116" spans="2:12" x14ac:dyDescent="0.3">
      <c r="B116" s="21">
        <f>BETAW20L!B115</f>
        <v>44252</v>
      </c>
      <c r="C116" s="46">
        <f>BETAW20L!C115/BETAW20L!C116*C117</f>
        <v>83.189007960178586</v>
      </c>
      <c r="D116" s="45">
        <f>BETAW20L!I115/BETAW20L!I116*D117</f>
        <v>79.955882089367933</v>
      </c>
      <c r="E116" s="41">
        <f t="shared" si="12"/>
        <v>-3.8864820606567485</v>
      </c>
      <c r="F116" s="44">
        <f>LN(BETAW20L!C115/BETAW20L!C116)</f>
        <v>-1.482433438455477E-3</v>
      </c>
      <c r="G116" s="43">
        <f>LN(BETAW20L!I115/BETAW20L!I116)</f>
        <v>-4.2734644161393802E-3</v>
      </c>
      <c r="H116" s="42">
        <f t="shared" si="13"/>
        <v>-2.7910309776839034E-3</v>
      </c>
      <c r="I116" s="41">
        <f>(BETAW20L!D115/BETAW20L!I115-1)*100</f>
        <v>3.19288692644637E-2</v>
      </c>
      <c r="J116" s="40">
        <f>BETAW20L!L115*BETAW20L!I115/1000</f>
        <v>0</v>
      </c>
      <c r="K116" s="17">
        <f>BETAW20L!E115</f>
        <v>441.92690000000005</v>
      </c>
      <c r="L116" s="39">
        <f>BETAW20L!E115/BETAW20L!F115</f>
        <v>10.522069047619048</v>
      </c>
    </row>
    <row r="117" spans="2:12" x14ac:dyDescent="0.3">
      <c r="B117" s="21">
        <f>BETAW20L!B116</f>
        <v>44251</v>
      </c>
      <c r="C117" s="46">
        <f>BETAW20L!C116/BETAW20L!C117*C118</f>
        <v>83.312421580928529</v>
      </c>
      <c r="D117" s="45">
        <f>BETAW20L!I116/BETAW20L!I117*D118</f>
        <v>80.298301844537576</v>
      </c>
      <c r="E117" s="41">
        <f t="shared" si="12"/>
        <v>-3.6178515510596254</v>
      </c>
      <c r="F117" s="44">
        <f>LN(BETAW20L!C116/BETAW20L!C117)</f>
        <v>1.5801655103814337E-2</v>
      </c>
      <c r="G117" s="43">
        <f>LN(BETAW20L!I116/BETAW20L!I117)</f>
        <v>1.7077706682483769E-2</v>
      </c>
      <c r="H117" s="42">
        <f t="shared" si="13"/>
        <v>1.2760515786694321E-3</v>
      </c>
      <c r="I117" s="41">
        <f>(BETAW20L!D116/BETAW20L!I116-1)*100</f>
        <v>0.48587693410859778</v>
      </c>
      <c r="J117" s="40">
        <f>BETAW20L!L116*BETAW20L!I116/1000</f>
        <v>0</v>
      </c>
      <c r="K117" s="17">
        <f>BETAW20L!E116</f>
        <v>438.50029999999998</v>
      </c>
      <c r="L117" s="39">
        <f>BETAW20L!E116/BETAW20L!F116</f>
        <v>8.5980450980392149</v>
      </c>
    </row>
    <row r="118" spans="2:12" x14ac:dyDescent="0.3">
      <c r="B118" s="21">
        <f>BETAW20L!B117</f>
        <v>44250</v>
      </c>
      <c r="C118" s="46">
        <f>BETAW20L!C117/BETAW20L!C118*C119</f>
        <v>82.006294094658301</v>
      </c>
      <c r="D118" s="45">
        <f>BETAW20L!I117/BETAW20L!I118*D119</f>
        <v>78.938634047658311</v>
      </c>
      <c r="E118" s="41">
        <f t="shared" si="12"/>
        <v>-3.7407617072160892</v>
      </c>
      <c r="F118" s="44">
        <f>LN(BETAW20L!C117/BETAW20L!C118)</f>
        <v>-4.0600243782225903E-2</v>
      </c>
      <c r="G118" s="43">
        <f>LN(BETAW20L!I117/BETAW20L!I118)</f>
        <v>-3.5111555798999598E-2</v>
      </c>
      <c r="H118" s="42">
        <f t="shared" si="13"/>
        <v>5.488687983226305E-3</v>
      </c>
      <c r="I118" s="41">
        <f>(BETAW20L!D117/BETAW20L!I117-1)*100</f>
        <v>0.6967316278718938</v>
      </c>
      <c r="J118" s="40">
        <f>BETAW20L!L117*BETAW20L!I117/1000</f>
        <v>736.86602137404577</v>
      </c>
      <c r="K118" s="17">
        <f>BETAW20L!E117</f>
        <v>3016.944</v>
      </c>
      <c r="L118" s="39">
        <f>BETAW20L!E117/BETAW20L!F117</f>
        <v>20.951000000000001</v>
      </c>
    </row>
    <row r="119" spans="2:12" x14ac:dyDescent="0.3">
      <c r="B119" s="21">
        <f>BETAW20L!B118</f>
        <v>44249</v>
      </c>
      <c r="C119" s="46">
        <f>BETAW20L!C118/BETAW20L!C119*C120</f>
        <v>85.404282452640075</v>
      </c>
      <c r="D119" s="45">
        <f>BETAW20L!I118/BETAW20L!I119*D120</f>
        <v>81.759525445945556</v>
      </c>
      <c r="E119" s="41">
        <f t="shared" si="12"/>
        <v>-4.2676513425608071</v>
      </c>
      <c r="F119" s="44">
        <f>LN(BETAW20L!C118/BETAW20L!C119)</f>
        <v>-2.4151452856017792E-2</v>
      </c>
      <c r="G119" s="43">
        <f>LN(BETAW20L!I118/BETAW20L!I119)</f>
        <v>-2.9576331654502474E-2</v>
      </c>
      <c r="H119" s="42">
        <f t="shared" si="13"/>
        <v>-5.4248787984846822E-3</v>
      </c>
      <c r="I119" s="41">
        <f>(BETAW20L!D118/BETAW20L!I118-1)*100</f>
        <v>5.2658816820660981E-2</v>
      </c>
      <c r="J119" s="40">
        <f>BETAW20L!L118*BETAW20L!I118/1000</f>
        <v>0</v>
      </c>
      <c r="K119" s="17">
        <f>BETAW20L!E118</f>
        <v>1081.1369999999999</v>
      </c>
      <c r="L119" s="39">
        <f>BETAW20L!E118/BETAW20L!F118</f>
        <v>23.502978260869565</v>
      </c>
    </row>
    <row r="120" spans="2:12" x14ac:dyDescent="0.3">
      <c r="B120" s="21">
        <f>BETAW20L!B119</f>
        <v>44246</v>
      </c>
      <c r="C120" s="46">
        <f>BETAW20L!C119/BETAW20L!C120*C121</f>
        <v>87.492029536993286</v>
      </c>
      <c r="D120" s="45">
        <f>BETAW20L!I119/BETAW20L!I120*D121</f>
        <v>84.213787414641729</v>
      </c>
      <c r="E120" s="41">
        <f t="shared" ref="E120:E124" si="14">(D120/C120-1)*100</f>
        <v>-3.7469037347744427</v>
      </c>
      <c r="F120" s="44">
        <f>LN(BETAW20L!C119/BETAW20L!C120)</f>
        <v>4.5712749552891414E-3</v>
      </c>
      <c r="G120" s="43">
        <f>LN(BETAW20L!I119/BETAW20L!I120)</f>
        <v>4.108446408802595E-3</v>
      </c>
      <c r="H120" s="42">
        <f t="shared" ref="H120:H124" si="15">G120-F120</f>
        <v>-4.6282854648654632E-4</v>
      </c>
      <c r="I120" s="41">
        <f>(BETAW20L!D119/BETAW20L!I119-1)*100</f>
        <v>-0.29357703446586392</v>
      </c>
      <c r="J120" s="40">
        <f>BETAW20L!L119*BETAW20L!I119/1000</f>
        <v>0</v>
      </c>
      <c r="K120" s="17">
        <f>BETAW20L!E119</f>
        <v>201.80889999999999</v>
      </c>
      <c r="L120" s="39">
        <f>BETAW20L!E119/BETAW20L!F119</f>
        <v>10.621521052631579</v>
      </c>
    </row>
    <row r="121" spans="2:12" x14ac:dyDescent="0.3">
      <c r="B121" s="21">
        <f>BETAW20L!B120</f>
        <v>44245</v>
      </c>
      <c r="C121" s="46">
        <f>BETAW20L!C120/BETAW20L!C121*C122</f>
        <v>87.092992163235138</v>
      </c>
      <c r="D121" s="45">
        <f>BETAW20L!I120/BETAW20L!I121*D122</f>
        <v>83.868509346058616</v>
      </c>
      <c r="E121" s="41">
        <f t="shared" si="14"/>
        <v>-3.7023447433439771</v>
      </c>
      <c r="F121" s="44">
        <f>LN(BETAW20L!C120/BETAW20L!C121)</f>
        <v>-6.0982259314660272E-3</v>
      </c>
      <c r="G121" s="43">
        <f>LN(BETAW20L!I120/BETAW20L!I121)</f>
        <v>-7.5139414091724786E-3</v>
      </c>
      <c r="H121" s="42">
        <f t="shared" si="15"/>
        <v>-1.4157154777064513E-3</v>
      </c>
      <c r="I121" s="41">
        <f>(BETAW20L!D120/BETAW20L!I120-1)*100</f>
        <v>1.4717929263174945E-2</v>
      </c>
      <c r="J121" s="40">
        <f>BETAW20L!L120*BETAW20L!I120/1000</f>
        <v>0</v>
      </c>
      <c r="K121" s="17">
        <f>BETAW20L!E120</f>
        <v>978.68219999999997</v>
      </c>
      <c r="L121" s="39">
        <f>BETAW20L!E120/BETAW20L!F120</f>
        <v>20.823025531914894</v>
      </c>
    </row>
    <row r="122" spans="2:12" x14ac:dyDescent="0.3">
      <c r="B122" s="21">
        <f>BETAW20L!B121</f>
        <v>44244</v>
      </c>
      <c r="C122" s="46">
        <f>BETAW20L!C121/BETAW20L!C122*C123</f>
        <v>87.625727626139053</v>
      </c>
      <c r="D122" s="45">
        <f>BETAW20L!I121/BETAW20L!I122*D123</f>
        <v>84.501065931781241</v>
      </c>
      <c r="E122" s="41">
        <f t="shared" si="14"/>
        <v>-3.5659181144713448</v>
      </c>
      <c r="F122" s="44">
        <f>LN(BETAW20L!C121/BETAW20L!C122)</f>
        <v>-1.7867172990276067E-2</v>
      </c>
      <c r="G122" s="43">
        <f>LN(BETAW20L!I121/BETAW20L!I122)</f>
        <v>-1.3973774587580421E-2</v>
      </c>
      <c r="H122" s="42">
        <f t="shared" si="15"/>
        <v>3.8933984026956452E-3</v>
      </c>
      <c r="I122" s="41">
        <f>(BETAW20L!D121/BETAW20L!I121-1)*100</f>
        <v>-0.12544309432428458</v>
      </c>
      <c r="J122" s="40">
        <f>BETAW20L!L121*BETAW20L!I121/1000</f>
        <v>0</v>
      </c>
      <c r="K122" s="17">
        <f>BETAW20L!E121</f>
        <v>688.16359999999997</v>
      </c>
      <c r="L122" s="39">
        <f>BETAW20L!E121/BETAW20L!F121</f>
        <v>19.115655555555556</v>
      </c>
    </row>
    <row r="123" spans="2:12" x14ac:dyDescent="0.3">
      <c r="B123" s="21">
        <f>BETAW20L!B122</f>
        <v>44243</v>
      </c>
      <c r="C123" s="46">
        <f>BETAW20L!C122/BETAW20L!C123*C124</f>
        <v>89.205421971738332</v>
      </c>
      <c r="D123" s="45">
        <f>BETAW20L!I122/BETAW20L!I123*D124</f>
        <v>85.690153450996831</v>
      </c>
      <c r="E123" s="41">
        <f t="shared" si="14"/>
        <v>-3.9406444620094905</v>
      </c>
      <c r="F123" s="44">
        <f>LN(BETAW20L!C122/BETAW20L!C123)</f>
        <v>2.9649654670283829E-2</v>
      </c>
      <c r="G123" s="43">
        <f>LN(BETAW20L!I122/BETAW20L!I123)</f>
        <v>2.909655098731663E-2</v>
      </c>
      <c r="H123" s="42">
        <f t="shared" si="15"/>
        <v>-5.5310368296719939E-4</v>
      </c>
      <c r="I123" s="41">
        <f>(BETAW20L!D122/BETAW20L!I122-1)*100</f>
        <v>1.38493732565248E-2</v>
      </c>
      <c r="J123" s="40">
        <f>BETAW20L!L122*BETAW20L!I122/1000</f>
        <v>0</v>
      </c>
      <c r="K123" s="17">
        <f>BETAW20L!E122</f>
        <v>1406.62</v>
      </c>
      <c r="L123" s="39">
        <f>BETAW20L!E122/BETAW20L!F122</f>
        <v>17.153902439024389</v>
      </c>
    </row>
    <row r="124" spans="2:12" x14ac:dyDescent="0.3">
      <c r="B124" s="21">
        <f>BETAW20L!B123</f>
        <v>44242</v>
      </c>
      <c r="C124" s="46">
        <f>BETAW20L!C123/BETAW20L!C124*C125</f>
        <v>86.599337680235351</v>
      </c>
      <c r="D124" s="45">
        <f>BETAW20L!I123/BETAW20L!I124*D125</f>
        <v>83.232789309018884</v>
      </c>
      <c r="E124" s="41">
        <f t="shared" si="14"/>
        <v>-3.8874989825526285</v>
      </c>
      <c r="F124" s="44">
        <f>LN(BETAW20L!C123/BETAW20L!C124)</f>
        <v>3.822553134602575E-2</v>
      </c>
      <c r="G124" s="43">
        <f>LN(BETAW20L!I123/BETAW20L!I124)</f>
        <v>3.7478337153324409E-2</v>
      </c>
      <c r="H124" s="42">
        <f t="shared" si="15"/>
        <v>-7.4719419270134063E-4</v>
      </c>
      <c r="I124" s="41">
        <f>(BETAW20L!D123/BETAW20L!I123-1)*100</f>
        <v>0.39249095083884189</v>
      </c>
      <c r="J124" s="40">
        <f>BETAW20L!L123*BETAW20L!I123/1000</f>
        <v>0</v>
      </c>
      <c r="K124" s="17">
        <f>BETAW20L!E123</f>
        <v>750.74969999999996</v>
      </c>
      <c r="L124" s="39">
        <f>BETAW20L!E123/BETAW20L!F123</f>
        <v>16.320645652173912</v>
      </c>
    </row>
    <row r="125" spans="2:12" x14ac:dyDescent="0.3">
      <c r="B125" s="21">
        <f>BETAW20L!B124</f>
        <v>44239</v>
      </c>
      <c r="C125" s="46">
        <f>BETAW20L!C124/BETAW20L!C125*C126</f>
        <v>83.351502560832671</v>
      </c>
      <c r="D125" s="45">
        <f>BETAW20L!I124/BETAW20L!I125*D126</f>
        <v>80.17109474910248</v>
      </c>
      <c r="E125" s="41">
        <f t="shared" ref="E125:E134" si="16">(D125/C125-1)*100</f>
        <v>-3.8156574434984214</v>
      </c>
      <c r="F125" s="44">
        <f>LN(BETAW20L!C124/BETAW20L!C125)</f>
        <v>-1.8435729961608204E-2</v>
      </c>
      <c r="G125" s="43">
        <f>LN(BETAW20L!I124/BETAW20L!I125)</f>
        <v>-2.4203740021154194E-2</v>
      </c>
      <c r="H125" s="42">
        <f t="shared" ref="H125:H134" si="17">G125-F125</f>
        <v>-5.7680100595459902E-3</v>
      </c>
      <c r="I125" s="41">
        <f>(BETAW20L!D124/BETAW20L!I124-1)*100</f>
        <v>5.7373430188922825E-2</v>
      </c>
      <c r="J125" s="40">
        <f>BETAW20L!L124*BETAW20L!I124/1000</f>
        <v>0</v>
      </c>
      <c r="K125" s="17">
        <f>BETAW20L!E124</f>
        <v>229.7296</v>
      </c>
      <c r="L125" s="39">
        <f>BETAW20L!E124/BETAW20L!F124</f>
        <v>8.5085037037037043</v>
      </c>
    </row>
    <row r="126" spans="2:12" x14ac:dyDescent="0.3">
      <c r="B126" s="21">
        <f>BETAW20L!B125</f>
        <v>44238</v>
      </c>
      <c r="C126" s="46">
        <f>BETAW20L!C125/BETAW20L!C126*C127</f>
        <v>84.902400394923617</v>
      </c>
      <c r="D126" s="45">
        <f>BETAW20L!I125/BETAW20L!I126*D127</f>
        <v>82.135208650744985</v>
      </c>
      <c r="E126" s="41">
        <f t="shared" si="16"/>
        <v>-3.2592620836478514</v>
      </c>
      <c r="F126" s="44">
        <f>LN(BETAW20L!C125/BETAW20L!C126)</f>
        <v>3.8249215347978288E-2</v>
      </c>
      <c r="G126" s="43">
        <f>LN(BETAW20L!I125/BETAW20L!I126)</f>
        <v>4.4547197529516538E-2</v>
      </c>
      <c r="H126" s="42">
        <f t="shared" si="17"/>
        <v>6.2979821815382503E-3</v>
      </c>
      <c r="I126" s="41">
        <f>(BETAW20L!D125/BETAW20L!I125-1)*100</f>
        <v>-0.11803591894811172</v>
      </c>
      <c r="J126" s="40">
        <f>BETAW20L!L125*BETAW20L!I125/1000</f>
        <v>0</v>
      </c>
      <c r="K126" s="17">
        <f>BETAW20L!E125</f>
        <v>196.0403</v>
      </c>
      <c r="L126" s="39">
        <f>BETAW20L!E125/BETAW20L!F125</f>
        <v>5.1589552631578952</v>
      </c>
    </row>
    <row r="127" spans="2:12" x14ac:dyDescent="0.3">
      <c r="B127" s="21">
        <f>BETAW20L!B126</f>
        <v>44237</v>
      </c>
      <c r="C127" s="46">
        <f>BETAW20L!C126/BETAW20L!C127*C128</f>
        <v>81.716272085895909</v>
      </c>
      <c r="D127" s="45">
        <f>BETAW20L!I126/BETAW20L!I127*D128</f>
        <v>78.556615217372624</v>
      </c>
      <c r="E127" s="41">
        <f t="shared" si="16"/>
        <v>-3.8666189583416388</v>
      </c>
      <c r="F127" s="44">
        <f>LN(BETAW20L!C126/BETAW20L!C127)</f>
        <v>-2.5105089026137929E-2</v>
      </c>
      <c r="G127" s="43">
        <f>LN(BETAW20L!I126/BETAW20L!I127)</f>
        <v>-2.8591992678953092E-2</v>
      </c>
      <c r="H127" s="42">
        <f t="shared" si="17"/>
        <v>-3.4869036528151626E-3</v>
      </c>
      <c r="I127" s="41">
        <f>(BETAW20L!D126/BETAW20L!I126-1)*100</f>
        <v>0.36819827586000997</v>
      </c>
      <c r="J127" s="40">
        <f>BETAW20L!L126*BETAW20L!I126/1000</f>
        <v>0</v>
      </c>
      <c r="K127" s="17">
        <f>BETAW20L!E126</f>
        <v>444.75559999999996</v>
      </c>
      <c r="L127" s="39">
        <f>BETAW20L!E126/BETAW20L!F126</f>
        <v>17.790223999999998</v>
      </c>
    </row>
    <row r="128" spans="2:12" x14ac:dyDescent="0.3">
      <c r="B128" s="21">
        <f>BETAW20L!B127</f>
        <v>44236</v>
      </c>
      <c r="C128" s="46">
        <f>BETAW20L!C127/BETAW20L!C128*C129</f>
        <v>83.793734701853296</v>
      </c>
      <c r="D128" s="45">
        <f>BETAW20L!I127/BETAW20L!I128*D129</f>
        <v>80.835123711984849</v>
      </c>
      <c r="E128" s="41">
        <f t="shared" si="16"/>
        <v>-3.5308260222503329</v>
      </c>
      <c r="F128" s="44">
        <f>LN(BETAW20L!C127/BETAW20L!C128)</f>
        <v>-1.0815667145683511E-2</v>
      </c>
      <c r="G128" s="43">
        <f>LN(BETAW20L!I127/BETAW20L!I128)</f>
        <v>-8.4945308576308172E-3</v>
      </c>
      <c r="H128" s="42">
        <f t="shared" si="17"/>
        <v>2.3211362880526942E-3</v>
      </c>
      <c r="I128" s="41">
        <f>(BETAW20L!D127/BETAW20L!I127-1)*100</f>
        <v>-0.18144456712446688</v>
      </c>
      <c r="J128" s="40">
        <f>BETAW20L!L127*BETAW20L!I127/1000</f>
        <v>0</v>
      </c>
      <c r="K128" s="17">
        <f>BETAW20L!E127</f>
        <v>296.46949999999998</v>
      </c>
      <c r="L128" s="39">
        <f>BETAW20L!E127/BETAW20L!F127</f>
        <v>12.889978260869565</v>
      </c>
    </row>
    <row r="129" spans="2:12" x14ac:dyDescent="0.3">
      <c r="B129" s="21">
        <f>BETAW20L!B128</f>
        <v>44235</v>
      </c>
      <c r="C129" s="46">
        <f>BETAW20L!C128/BETAW20L!C129*C130</f>
        <v>84.704938601723711</v>
      </c>
      <c r="D129" s="45">
        <f>BETAW20L!I128/BETAW20L!I129*D130</f>
        <v>81.52470485236762</v>
      </c>
      <c r="E129" s="41">
        <f t="shared" si="16"/>
        <v>-3.7544844513840103</v>
      </c>
      <c r="F129" s="44">
        <f>LN(BETAW20L!C128/BETAW20L!C129)</f>
        <v>-5.7868710298058443E-3</v>
      </c>
      <c r="G129" s="43">
        <f>LN(BETAW20L!I128/BETAW20L!I129)</f>
        <v>-6.9800089967508054E-3</v>
      </c>
      <c r="H129" s="42">
        <f t="shared" si="17"/>
        <v>-1.1931379669449611E-3</v>
      </c>
      <c r="I129" s="41">
        <f>(BETAW20L!D128/BETAW20L!I128-1)*100</f>
        <v>0.26200361835428954</v>
      </c>
      <c r="J129" s="40">
        <f>BETAW20L!L128*BETAW20L!I128/1000</f>
        <v>0</v>
      </c>
      <c r="K129" s="17">
        <f>BETAW20L!E128</f>
        <v>295.44290000000001</v>
      </c>
      <c r="L129" s="39">
        <f>BETAW20L!E128/BETAW20L!F128</f>
        <v>15.549626315789475</v>
      </c>
    </row>
    <row r="130" spans="2:12" x14ac:dyDescent="0.3">
      <c r="B130" s="21">
        <f>BETAW20L!B129</f>
        <v>44232</v>
      </c>
      <c r="C130" s="46">
        <f>BETAW20L!C129/BETAW20L!C130*C131</f>
        <v>85.196536191044316</v>
      </c>
      <c r="D130" s="45">
        <f>BETAW20L!I129/BETAW20L!I130*D131</f>
        <v>82.095738617684063</v>
      </c>
      <c r="E130" s="41">
        <f t="shared" si="16"/>
        <v>-3.6395817388714446</v>
      </c>
      <c r="F130" s="44">
        <f>LN(BETAW20L!C129/BETAW20L!C130)</f>
        <v>3.1365600104382822E-2</v>
      </c>
      <c r="G130" s="43">
        <f>LN(BETAW20L!I129/BETAW20L!I130)</f>
        <v>3.3463033394734658E-2</v>
      </c>
      <c r="H130" s="42">
        <f t="shared" si="17"/>
        <v>2.0974332903518356E-3</v>
      </c>
      <c r="I130" s="41">
        <f>(BETAW20L!D129/BETAW20L!I129-1)*100</f>
        <v>8.2799675290123886E-3</v>
      </c>
      <c r="J130" s="40">
        <f>BETAW20L!L129*BETAW20L!I129/1000</f>
        <v>0</v>
      </c>
      <c r="K130" s="17">
        <f>BETAW20L!E129</f>
        <v>92.161910000000006</v>
      </c>
      <c r="L130" s="39">
        <f>BETAW20L!E129/BETAW20L!F129</f>
        <v>4.6080955000000001</v>
      </c>
    </row>
    <row r="131" spans="2:12" x14ac:dyDescent="0.3">
      <c r="B131" s="21">
        <f>BETAW20L!B130</f>
        <v>44231</v>
      </c>
      <c r="C131" s="46">
        <f>BETAW20L!C130/BETAW20L!C131*C132</f>
        <v>82.565769175391367</v>
      </c>
      <c r="D131" s="45">
        <f>BETAW20L!I130/BETAW20L!I131*D132</f>
        <v>79.394022094629634</v>
      </c>
      <c r="E131" s="41">
        <f t="shared" si="16"/>
        <v>-3.8414794804661812</v>
      </c>
      <c r="F131" s="44">
        <f>LN(BETAW20L!C130/BETAW20L!C131)</f>
        <v>-1.4198319056039322E-2</v>
      </c>
      <c r="G131" s="43">
        <f>LN(BETAW20L!I130/BETAW20L!I131)</f>
        <v>-2.0127156844978459E-2</v>
      </c>
      <c r="H131" s="42">
        <f t="shared" si="17"/>
        <v>-5.9288377889391373E-3</v>
      </c>
      <c r="I131" s="41">
        <f>(BETAW20L!D130/BETAW20L!I130-1)*100</f>
        <v>0.22710073037248701</v>
      </c>
      <c r="J131" s="40">
        <f>BETAW20L!L130*BETAW20L!I130/1000</f>
        <v>0</v>
      </c>
      <c r="K131" s="17">
        <f>BETAW20L!E130</f>
        <v>127.31410000000001</v>
      </c>
      <c r="L131" s="39">
        <f>BETAW20L!E130/BETAW20L!F130</f>
        <v>5.5353956521739134</v>
      </c>
    </row>
    <row r="132" spans="2:12" x14ac:dyDescent="0.3">
      <c r="B132" s="21">
        <f>BETAW20L!B131</f>
        <v>44230</v>
      </c>
      <c r="C132" s="46">
        <f>BETAW20L!C131/BETAW20L!C132*C133</f>
        <v>83.746426147232484</v>
      </c>
      <c r="D132" s="45">
        <f>BETAW20L!I131/BETAW20L!I132*D133</f>
        <v>81.008187821758455</v>
      </c>
      <c r="E132" s="41">
        <f t="shared" si="16"/>
        <v>-3.269677825606554</v>
      </c>
      <c r="F132" s="44">
        <f>LN(BETAW20L!C131/BETAW20L!C132)</f>
        <v>-1.3733095468089127E-2</v>
      </c>
      <c r="G132" s="43">
        <f>LN(BETAW20L!I131/BETAW20L!I132)</f>
        <v>-1.0804541363301751E-2</v>
      </c>
      <c r="H132" s="42">
        <f t="shared" si="17"/>
        <v>2.9285541047873766E-3</v>
      </c>
      <c r="I132" s="41">
        <f>(BETAW20L!D131/BETAW20L!I131-1)*100</f>
        <v>-7.7311922116485299E-2</v>
      </c>
      <c r="J132" s="40">
        <f>BETAW20L!L131*BETAW20L!I131/1000</f>
        <v>0</v>
      </c>
      <c r="K132" s="17">
        <f>BETAW20L!E131</f>
        <v>160.1961</v>
      </c>
      <c r="L132" s="39">
        <f>BETAW20L!E131/BETAW20L!F131</f>
        <v>4.5770314285714289</v>
      </c>
    </row>
    <row r="133" spans="2:12" x14ac:dyDescent="0.3">
      <c r="B133" s="21">
        <f>BETAW20L!B132</f>
        <v>44229</v>
      </c>
      <c r="C133" s="46">
        <f>BETAW20L!C132/BETAW20L!C133*C134</f>
        <v>84.904457288602785</v>
      </c>
      <c r="D133" s="45">
        <f>BETAW20L!I132/BETAW20L!I133*D134</f>
        <v>81.888189584773372</v>
      </c>
      <c r="E133" s="41">
        <f t="shared" si="16"/>
        <v>-3.5525434119161425</v>
      </c>
      <c r="F133" s="44">
        <f>LN(BETAW20L!C132/BETAW20L!C133)</f>
        <v>-1.4024935499652587E-2</v>
      </c>
      <c r="G133" s="43">
        <f>LN(BETAW20L!I132/BETAW20L!I133)</f>
        <v>-1.4331610513496759E-2</v>
      </c>
      <c r="H133" s="42">
        <f t="shared" si="17"/>
        <v>-3.0667501384417165E-4</v>
      </c>
      <c r="I133" s="41">
        <f>(BETAW20L!D132/BETAW20L!I132-1)*100</f>
        <v>0.52339853657128455</v>
      </c>
      <c r="J133" s="40">
        <f>BETAW20L!L132*BETAW20L!I132/1000</f>
        <v>0</v>
      </c>
      <c r="K133" s="17">
        <f>BETAW20L!E132</f>
        <v>154.78979999999999</v>
      </c>
      <c r="L133" s="39">
        <f>BETAW20L!E132/BETAW20L!F132</f>
        <v>5.1596599999999997</v>
      </c>
    </row>
    <row r="134" spans="2:12" x14ac:dyDescent="0.3">
      <c r="B134" s="21">
        <f>BETAW20L!B133</f>
        <v>44228</v>
      </c>
      <c r="C134" s="46">
        <f>BETAW20L!C133/BETAW20L!C134*C135</f>
        <v>86.10362630355641</v>
      </c>
      <c r="D134" s="45">
        <f>BETAW20L!I133/BETAW20L!I134*D135</f>
        <v>83.070229257636015</v>
      </c>
      <c r="E134" s="41">
        <f t="shared" si="16"/>
        <v>-3.5229608509474653</v>
      </c>
      <c r="F134" s="44">
        <f>LN(BETAW20L!C133/BETAW20L!C134)</f>
        <v>2.0026727319312581E-2</v>
      </c>
      <c r="G134" s="43">
        <f>LN(BETAW20L!I133/BETAW20L!I134)</f>
        <v>1.9981434424956531E-2</v>
      </c>
      <c r="H134" s="42">
        <f t="shared" si="17"/>
        <v>-4.5292894356049884E-5</v>
      </c>
      <c r="I134" s="41">
        <f>(BETAW20L!D133/BETAW20L!I133-1)*100</f>
        <v>2.1524079336598945E-2</v>
      </c>
      <c r="J134" s="40">
        <f>BETAW20L!L133*BETAW20L!I133/1000</f>
        <v>0</v>
      </c>
      <c r="K134" s="17">
        <f>BETAW20L!E133</f>
        <v>254.90210000000002</v>
      </c>
      <c r="L134" s="39">
        <f>BETAW20L!E133/BETAW20L!F133</f>
        <v>7.4971205882352949</v>
      </c>
    </row>
    <row r="135" spans="2:12" x14ac:dyDescent="0.3">
      <c r="B135" s="21">
        <f>BETAW20L!B134</f>
        <v>44225</v>
      </c>
      <c r="C135" s="46">
        <f>BETAW20L!C134/BETAW20L!C135*C136</f>
        <v>84.396404549848853</v>
      </c>
      <c r="D135" s="45">
        <f>BETAW20L!I134/BETAW20L!I135*D136</f>
        <v>81.42684023170267</v>
      </c>
      <c r="E135" s="41">
        <f t="shared" ref="E135:E139" si="18">(D135/C135-1)*100</f>
        <v>-3.5185910276452681</v>
      </c>
      <c r="F135" s="44">
        <f>LN(BETAW20L!C134/BETAW20L!C135)</f>
        <v>-4.090095608794652E-2</v>
      </c>
      <c r="G135" s="43">
        <f>LN(BETAW20L!I134/BETAW20L!I135)</f>
        <v>-3.6824849705771399E-2</v>
      </c>
      <c r="H135" s="42">
        <f t="shared" ref="H135:H139" si="19">G135-F135</f>
        <v>4.0761063821751209E-3</v>
      </c>
      <c r="I135" s="41">
        <f>(BETAW20L!D134/BETAW20L!I134-1)*100</f>
        <v>-3.849564428725083E-2</v>
      </c>
      <c r="J135" s="40">
        <f>BETAW20L!L134*BETAW20L!I134/1000</f>
        <v>0</v>
      </c>
      <c r="K135" s="17">
        <f>BETAW20L!E134</f>
        <v>334.07100000000003</v>
      </c>
      <c r="L135" s="39">
        <f>BETAW20L!E134/BETAW20L!F134</f>
        <v>5.2198593750000004</v>
      </c>
    </row>
    <row r="136" spans="2:12" x14ac:dyDescent="0.3">
      <c r="B136" s="21">
        <f>BETAW20L!B135</f>
        <v>44224</v>
      </c>
      <c r="C136" s="46">
        <f>BETAW20L!C135/BETAW20L!C136*C137</f>
        <v>87.919863422259738</v>
      </c>
      <c r="D136" s="45">
        <f>BETAW20L!I135/BETAW20L!I136*D137</f>
        <v>84.4812656028964</v>
      </c>
      <c r="E136" s="41">
        <f t="shared" si="18"/>
        <v>-3.9110591003178818</v>
      </c>
      <c r="F136" s="44">
        <f>LN(BETAW20L!C135/BETAW20L!C136)</f>
        <v>5.9001442878995669E-2</v>
      </c>
      <c r="G136" s="43">
        <f>LN(BETAW20L!I135/BETAW20L!I136)</f>
        <v>5.5289481470032237E-2</v>
      </c>
      <c r="H136" s="42">
        <f t="shared" si="19"/>
        <v>-3.7119614089634323E-3</v>
      </c>
      <c r="I136" s="41">
        <f>(BETAW20L!D135/BETAW20L!I135-1)*100</f>
        <v>-5.8995559926167118E-4</v>
      </c>
      <c r="J136" s="40">
        <f>BETAW20L!L135*BETAW20L!I135/1000</f>
        <v>0</v>
      </c>
      <c r="K136" s="17">
        <f>BETAW20L!E135</f>
        <v>593.97140000000002</v>
      </c>
      <c r="L136" s="39">
        <f>BETAW20L!E135/BETAW20L!F135</f>
        <v>4.4997833333333332</v>
      </c>
    </row>
    <row r="137" spans="2:12" x14ac:dyDescent="0.3">
      <c r="B137" s="21">
        <f>BETAW20L!B136</f>
        <v>44223</v>
      </c>
      <c r="C137" s="46">
        <f>BETAW20L!C136/BETAW20L!C137*C138</f>
        <v>82.882530801982867</v>
      </c>
      <c r="D137" s="45">
        <f>BETAW20L!I136/BETAW20L!I137*D138</f>
        <v>79.937119508919992</v>
      </c>
      <c r="E137" s="41">
        <f t="shared" si="18"/>
        <v>-3.553717851714544</v>
      </c>
      <c r="F137" s="44">
        <f>LN(BETAW20L!C136/BETAW20L!C137)</f>
        <v>-5.4734444634005244E-2</v>
      </c>
      <c r="G137" s="43">
        <f>LN(BETAW20L!I136/BETAW20L!I137)</f>
        <v>-5.7282701324328889E-2</v>
      </c>
      <c r="H137" s="42">
        <f t="shared" si="19"/>
        <v>-2.5482566903236442E-3</v>
      </c>
      <c r="I137" s="41">
        <f>(BETAW20L!D136/BETAW20L!I136-1)*100</f>
        <v>2.8605089100031122E-2</v>
      </c>
      <c r="J137" s="40">
        <f>BETAW20L!L136*BETAW20L!I136/1000</f>
        <v>0</v>
      </c>
      <c r="K137" s="17">
        <f>BETAW20L!E136</f>
        <v>404.47359999999998</v>
      </c>
      <c r="L137" s="39">
        <f>BETAW20L!E136/BETAW20L!F136</f>
        <v>4.8151619047619043</v>
      </c>
    </row>
    <row r="138" spans="2:12" x14ac:dyDescent="0.3">
      <c r="B138" s="21">
        <f>BETAW20L!B137</f>
        <v>44222</v>
      </c>
      <c r="C138" s="46">
        <f>BETAW20L!C137/BETAW20L!C138*C139</f>
        <v>87.545508772651559</v>
      </c>
      <c r="D138" s="45">
        <f>BETAW20L!I137/BETAW20L!I138*D139</f>
        <v>84.649823269250206</v>
      </c>
      <c r="E138" s="41">
        <f t="shared" si="18"/>
        <v>-3.3076345594394874</v>
      </c>
      <c r="F138" s="44">
        <f>LN(BETAW20L!C137/BETAW20L!C138)</f>
        <v>3.6536475328804906E-2</v>
      </c>
      <c r="G138" s="43">
        <f>LN(BETAW20L!I137/BETAW20L!I138)</f>
        <v>4.3228711034328036E-2</v>
      </c>
      <c r="H138" s="42">
        <f t="shared" si="19"/>
        <v>6.6922357055231307E-3</v>
      </c>
      <c r="I138" s="41">
        <f>(BETAW20L!D137/BETAW20L!I137-1)*100</f>
        <v>-4.784775117773199E-2</v>
      </c>
      <c r="J138" s="40">
        <f>BETAW20L!L137*BETAW20L!I137/1000</f>
        <v>0</v>
      </c>
      <c r="K138" s="17">
        <f>BETAW20L!E137</f>
        <v>307.86009999999999</v>
      </c>
      <c r="L138" s="39">
        <f>BETAW20L!E137/BETAW20L!F137</f>
        <v>6.2828591836734695</v>
      </c>
    </row>
    <row r="139" spans="2:12" x14ac:dyDescent="0.3">
      <c r="B139" s="21">
        <f>BETAW20L!B138</f>
        <v>44221</v>
      </c>
      <c r="C139" s="46">
        <f>BETAW20L!C138/BETAW20L!C139*C140</f>
        <v>84.404632124565495</v>
      </c>
      <c r="D139" s="45">
        <f>BETAW20L!I138/BETAW20L!I139*D140</f>
        <v>81.068486498920635</v>
      </c>
      <c r="E139" s="41">
        <f t="shared" si="18"/>
        <v>-3.9525622488601475</v>
      </c>
      <c r="F139" s="44">
        <f>LN(BETAW20L!C138/BETAW20L!C139)</f>
        <v>-7.0906783085272779E-3</v>
      </c>
      <c r="G139" s="43">
        <f>LN(BETAW20L!I138/BETAW20L!I139)</f>
        <v>-1.2259226390891101E-2</v>
      </c>
      <c r="H139" s="42">
        <f t="shared" si="19"/>
        <v>-5.1685480823638226E-3</v>
      </c>
      <c r="I139" s="41">
        <f>(BETAW20L!D138/BETAW20L!I138-1)*100</f>
        <v>0.42980135230077376</v>
      </c>
      <c r="J139" s="40">
        <f>BETAW20L!L138*BETAW20L!I138/1000</f>
        <v>0</v>
      </c>
      <c r="K139" s="17">
        <f>BETAW20L!E138</f>
        <v>249.7295</v>
      </c>
      <c r="L139" s="39">
        <f>BETAW20L!E138/BETAW20L!F138</f>
        <v>4.2327033898305082</v>
      </c>
    </row>
    <row r="140" spans="2:12" x14ac:dyDescent="0.3">
      <c r="B140" s="21">
        <f>BETAW20L!B139</f>
        <v>44218</v>
      </c>
      <c r="C140" s="46">
        <f>BETAW20L!C139/BETAW20L!C140*C141</f>
        <v>85.00524507888187</v>
      </c>
      <c r="D140" s="45">
        <f>BETAW20L!I139/BETAW20L!I140*D141</f>
        <v>82.068440234246836</v>
      </c>
      <c r="E140" s="41">
        <f t="shared" ref="E140:E144" si="20">(D140/C140-1)*100</f>
        <v>-3.4548513352438248</v>
      </c>
      <c r="F140" s="44">
        <f>LN(BETAW20L!C139/BETAW20L!C140)</f>
        <v>-8.4654554028225219E-4</v>
      </c>
      <c r="G140" s="43">
        <f>LN(BETAW20L!I139/BETAW20L!I140)</f>
        <v>3.7834339255105281E-3</v>
      </c>
      <c r="H140" s="42">
        <f t="shared" ref="H140:H144" si="21">G140-F140</f>
        <v>4.6299794657927804E-3</v>
      </c>
      <c r="I140" s="41">
        <f>(BETAW20L!D139/BETAW20L!I139-1)*100</f>
        <v>-1.0668079638953554E-2</v>
      </c>
      <c r="J140" s="40">
        <f>BETAW20L!L139*BETAW20L!I139/1000</f>
        <v>0</v>
      </c>
      <c r="K140" s="17">
        <f>BETAW20L!E139</f>
        <v>231.82470000000001</v>
      </c>
      <c r="L140" s="39">
        <f>BETAW20L!E139/BETAW20L!F139</f>
        <v>4.2149945454545454</v>
      </c>
    </row>
    <row r="141" spans="2:12" x14ac:dyDescent="0.3">
      <c r="B141" s="21">
        <f>BETAW20L!B140</f>
        <v>44217</v>
      </c>
      <c r="C141" s="46">
        <f>BETAW20L!C140/BETAW20L!C141*C142</f>
        <v>85.07723635765268</v>
      </c>
      <c r="D141" s="45">
        <f>BETAW20L!I140/BETAW20L!I141*D142</f>
        <v>81.758526352283496</v>
      </c>
      <c r="E141" s="41">
        <f t="shared" si="20"/>
        <v>-3.900820181109077</v>
      </c>
      <c r="F141" s="44">
        <f>LN(BETAW20L!C140/BETAW20L!C141)</f>
        <v>-3.3380809436958848E-2</v>
      </c>
      <c r="G141" s="43">
        <f>LN(BETAW20L!I140/BETAW20L!I141)</f>
        <v>-3.7255745222248247E-2</v>
      </c>
      <c r="H141" s="42">
        <f t="shared" si="21"/>
        <v>-3.874935785289399E-3</v>
      </c>
      <c r="I141" s="41">
        <f>(BETAW20L!D140/BETAW20L!I140-1)*100</f>
        <v>1.4697939819230399E-3</v>
      </c>
      <c r="J141" s="40">
        <f>BETAW20L!L140*BETAW20L!I140/1000</f>
        <v>0</v>
      </c>
      <c r="K141" s="17">
        <f>BETAW20L!E140</f>
        <v>744.75760000000002</v>
      </c>
      <c r="L141" s="39">
        <f>BETAW20L!E140/BETAW20L!F140</f>
        <v>9.6721766233766235</v>
      </c>
    </row>
    <row r="142" spans="2:12" x14ac:dyDescent="0.3">
      <c r="B142" s="21">
        <f>BETAW20L!B141</f>
        <v>44216</v>
      </c>
      <c r="C142" s="46">
        <f>BETAW20L!C141/BETAW20L!C142*C143</f>
        <v>87.965115083201354</v>
      </c>
      <c r="D142" s="45">
        <f>BETAW20L!I141/BETAW20L!I142*D143</f>
        <v>84.861952453680132</v>
      </c>
      <c r="E142" s="41">
        <f t="shared" si="20"/>
        <v>-3.527719626793091</v>
      </c>
      <c r="F142" s="44">
        <f>LN(BETAW20L!C141/BETAW20L!C142)</f>
        <v>6.0040519967447473E-3</v>
      </c>
      <c r="G142" s="43">
        <f>LN(BETAW20L!I141/BETAW20L!I142)</f>
        <v>3.8950738589908621E-3</v>
      </c>
      <c r="H142" s="42">
        <f t="shared" si="21"/>
        <v>-2.1089781377538852E-3</v>
      </c>
      <c r="I142" s="41">
        <f>(BETAW20L!D141/BETAW20L!I141-1)*100</f>
        <v>0.43447908084890408</v>
      </c>
      <c r="J142" s="40">
        <f>BETAW20L!L141*BETAW20L!I141/1000</f>
        <v>0</v>
      </c>
      <c r="K142" s="17">
        <f>BETAW20L!E141</f>
        <v>195.584</v>
      </c>
      <c r="L142" s="39">
        <f>BETAW20L!E141/BETAW20L!F141</f>
        <v>3.3149830508474576</v>
      </c>
    </row>
    <row r="143" spans="2:12" x14ac:dyDescent="0.3">
      <c r="B143" s="21">
        <f>BETAW20L!B142</f>
        <v>44215</v>
      </c>
      <c r="C143" s="46">
        <f>BETAW20L!C142/BETAW20L!C143*C144</f>
        <v>87.438550301334928</v>
      </c>
      <c r="D143" s="45">
        <f>BETAW20L!I142/BETAW20L!I143*D144</f>
        <v>84.532051791870131</v>
      </c>
      <c r="E143" s="41">
        <f t="shared" si="20"/>
        <v>-3.3240470015208134</v>
      </c>
      <c r="F143" s="44">
        <f>LN(BETAW20L!C142/BETAW20L!C143)</f>
        <v>-4.4063031670016226E-2</v>
      </c>
      <c r="G143" s="43">
        <f>LN(BETAW20L!I142/BETAW20L!I143)</f>
        <v>-4.0837655783194073E-2</v>
      </c>
      <c r="H143" s="42">
        <f t="shared" si="21"/>
        <v>3.225375886822153E-3</v>
      </c>
      <c r="I143" s="41">
        <f>(BETAW20L!D142/BETAW20L!I142-1)*100</f>
        <v>-0.23809090565596325</v>
      </c>
      <c r="J143" s="40">
        <f>BETAW20L!L142*BETAW20L!I142/1000</f>
        <v>0</v>
      </c>
      <c r="K143" s="17">
        <f>BETAW20L!E142</f>
        <v>528.49040000000002</v>
      </c>
      <c r="L143" s="39">
        <f>BETAW20L!E142/BETAW20L!F142</f>
        <v>7.7719176470588236</v>
      </c>
    </row>
    <row r="144" spans="2:12" x14ac:dyDescent="0.3">
      <c r="B144" s="21">
        <f>BETAW20L!B143</f>
        <v>44214</v>
      </c>
      <c r="C144" s="46">
        <f>BETAW20L!C143/BETAW20L!C144*C145</f>
        <v>91.377501696937287</v>
      </c>
      <c r="D144" s="45">
        <f>BETAW20L!I143/BETAW20L!I144*D145</f>
        <v>88.055599667632166</v>
      </c>
      <c r="E144" s="41">
        <f t="shared" si="20"/>
        <v>-3.6353609669944165</v>
      </c>
      <c r="F144" s="44">
        <f>LN(BETAW20L!C143/BETAW20L!C144)</f>
        <v>3.7614800170696884E-2</v>
      </c>
      <c r="G144" s="43">
        <f>LN(BETAW20L!I143/BETAW20L!I144)</f>
        <v>3.1153404351446531E-2</v>
      </c>
      <c r="H144" s="42">
        <f t="shared" si="21"/>
        <v>-6.4613958192503533E-3</v>
      </c>
      <c r="I144" s="41">
        <f>(BETAW20L!D143/BETAW20L!I143-1)*100</f>
        <v>-2.0667163988685733E-2</v>
      </c>
      <c r="J144" s="40">
        <f>BETAW20L!L143*BETAW20L!I143/1000</f>
        <v>0</v>
      </c>
      <c r="K144" s="17">
        <f>BETAW20L!E143</f>
        <v>297.79809999999998</v>
      </c>
      <c r="L144" s="39">
        <f>BETAW20L!E143/BETAW20L!F143</f>
        <v>5.6188320754716976</v>
      </c>
    </row>
    <row r="145" spans="2:12" x14ac:dyDescent="0.3">
      <c r="B145" s="21">
        <f>BETAW20L!B144</f>
        <v>44211</v>
      </c>
      <c r="C145" s="46">
        <f>BETAW20L!C144/BETAW20L!C145*C146</f>
        <v>88.004196063105496</v>
      </c>
      <c r="D145" s="45">
        <f>BETAW20L!I144/BETAW20L!I145*D146</f>
        <v>85.354658169978848</v>
      </c>
      <c r="E145" s="41">
        <f t="shared" ref="E145:E146" si="22">(D145/C145-1)*100</f>
        <v>-3.0106949573480923</v>
      </c>
      <c r="F145" s="44">
        <f>LN(BETAW20L!C144/BETAW20L!C145)</f>
        <v>-4.6377644647734591E-2</v>
      </c>
      <c r="G145" s="43">
        <f>LN(BETAW20L!I144/BETAW20L!I145)</f>
        <v>-3.9952624703212238E-2</v>
      </c>
      <c r="H145" s="42">
        <f t="shared" ref="H145:H146" si="23">G145-F145</f>
        <v>6.4250199445223533E-3</v>
      </c>
      <c r="I145" s="41">
        <f>(BETAW20L!D144/BETAW20L!I144-1)*100</f>
        <v>-4.4867222373579096E-2</v>
      </c>
      <c r="J145" s="40">
        <f>BETAW20L!L144*BETAW20L!I144/1000</f>
        <v>0</v>
      </c>
      <c r="K145" s="17">
        <f>BETAW20L!E144</f>
        <v>1037.4000000000001</v>
      </c>
      <c r="L145" s="39">
        <f>BETAW20L!E144/BETAW20L!F144</f>
        <v>9.6953271028037395</v>
      </c>
    </row>
    <row r="146" spans="2:12" x14ac:dyDescent="0.3">
      <c r="B146" s="21">
        <f>BETAW20L!B145</f>
        <v>44210</v>
      </c>
      <c r="C146" s="46">
        <f>BETAW20L!C145/BETAW20L!C146*C147</f>
        <v>92.181747125491086</v>
      </c>
      <c r="D146" s="45">
        <f>BETAW20L!I145/BETAW20L!I146*D147</f>
        <v>88.833839221632672</v>
      </c>
      <c r="E146" s="41">
        <f t="shared" si="22"/>
        <v>-3.6318555552009246</v>
      </c>
      <c r="F146" s="44">
        <f>LN(BETAW20L!C145/BETAW20L!C146)</f>
        <v>8.2227539987561431E-3</v>
      </c>
      <c r="G146" s="43">
        <f>LN(BETAW20L!I145/BETAW20L!I146)</f>
        <v>4.5149837917288233E-3</v>
      </c>
      <c r="H146" s="42">
        <f t="shared" si="23"/>
        <v>-3.7077702070273198E-3</v>
      </c>
      <c r="I146" s="41">
        <f>(BETAW20L!D145/BETAW20L!I145-1)*100</f>
        <v>-0.22122650997150606</v>
      </c>
      <c r="J146" s="40">
        <f>BETAW20L!L145*BETAW20L!I145/1000</f>
        <v>0</v>
      </c>
      <c r="K146" s="17">
        <f>BETAW20L!E145</f>
        <v>442.55549999999999</v>
      </c>
      <c r="L146" s="39">
        <f>BETAW20L!E145/BETAW20L!F145</f>
        <v>15.805553571428572</v>
      </c>
    </row>
    <row r="147" spans="2:12" x14ac:dyDescent="0.3">
      <c r="B147" s="21">
        <f>BETAW20L!B146</f>
        <v>44209</v>
      </c>
      <c r="C147" s="46">
        <f>BETAW20L!C146/BETAW20L!C147*C148</f>
        <v>91.426867145237267</v>
      </c>
      <c r="D147" s="45">
        <f>BETAW20L!I146/BETAW20L!I147*D148</f>
        <v>88.433659958639964</v>
      </c>
      <c r="E147" s="41">
        <f t="shared" ref="E147:E153" si="24">(D147/C147-1)*100</f>
        <v>-3.2738813874508055</v>
      </c>
      <c r="F147" s="44">
        <f>LN(BETAW20L!C146/BETAW20L!C147)</f>
        <v>-2.0133862004136933E-2</v>
      </c>
      <c r="G147" s="43">
        <f>LN(BETAW20L!I146/BETAW20L!I147)</f>
        <v>-1.3837171605171414E-2</v>
      </c>
      <c r="H147" s="42">
        <f t="shared" ref="H147:H153" si="25">G147-F147</f>
        <v>6.2966903989655192E-3</v>
      </c>
      <c r="I147" s="41">
        <f>(BETAW20L!D146/BETAW20L!I146-1)*100</f>
        <v>0.49679705528979934</v>
      </c>
      <c r="J147" s="40">
        <f>BETAW20L!L146*BETAW20L!I146/1000</f>
        <v>0</v>
      </c>
      <c r="K147" s="17">
        <f>BETAW20L!E146</f>
        <v>161</v>
      </c>
      <c r="L147" s="39">
        <f>BETAW20L!E146/BETAW20L!F146</f>
        <v>3.8333333333333335</v>
      </c>
    </row>
    <row r="148" spans="2:12" x14ac:dyDescent="0.3">
      <c r="B148" s="21">
        <f>BETAW20L!B147</f>
        <v>44208</v>
      </c>
      <c r="C148" s="46">
        <f>BETAW20L!C147/BETAW20L!C148*C149</f>
        <v>93.286299031203072</v>
      </c>
      <c r="D148" s="45">
        <f>BETAW20L!I147/BETAW20L!I148*D149</f>
        <v>89.665836949322482</v>
      </c>
      <c r="E148" s="41">
        <f t="shared" si="24"/>
        <v>-3.8810223146162004</v>
      </c>
      <c r="F148" s="44">
        <f>LN(BETAW20L!C147/BETAW20L!C148)</f>
        <v>-2.2736922096496266E-2</v>
      </c>
      <c r="G148" s="43">
        <f>LN(BETAW20L!I147/BETAW20L!I148)</f>
        <v>-2.7452801836291479E-2</v>
      </c>
      <c r="H148" s="42">
        <f t="shared" si="25"/>
        <v>-4.7158797397952139E-3</v>
      </c>
      <c r="I148" s="41">
        <f>(BETAW20L!D147/BETAW20L!I147-1)*100</f>
        <v>0.28662932714789147</v>
      </c>
      <c r="J148" s="40">
        <f>BETAW20L!L147*BETAW20L!I147/1000</f>
        <v>0</v>
      </c>
      <c r="K148" s="17">
        <f>BETAW20L!E147</f>
        <v>268</v>
      </c>
      <c r="L148" s="39">
        <f>BETAW20L!E147/BETAW20L!F147</f>
        <v>7.882352941176471</v>
      </c>
    </row>
    <row r="149" spans="2:12" x14ac:dyDescent="0.3">
      <c r="B149" s="21">
        <f>BETAW20L!B148</f>
        <v>44207</v>
      </c>
      <c r="C149" s="46">
        <f>BETAW20L!C148/BETAW20L!C149*C150</f>
        <v>95.431639138572919</v>
      </c>
      <c r="D149" s="45">
        <f>BETAW20L!I148/BETAW20L!I149*D150</f>
        <v>92.16151534647004</v>
      </c>
      <c r="E149" s="41">
        <f t="shared" si="24"/>
        <v>-3.4266662729689146</v>
      </c>
      <c r="F149" s="44">
        <f>LN(BETAW20L!C148/BETAW20L!C149)</f>
        <v>-5.5882877665631879E-3</v>
      </c>
      <c r="G149" s="43">
        <f>LN(BETAW20L!I148/BETAW20L!I149)</f>
        <v>-5.9640931583769888E-3</v>
      </c>
      <c r="H149" s="42">
        <f t="shared" si="25"/>
        <v>-3.7580539181380091E-4</v>
      </c>
      <c r="I149" s="41">
        <f>(BETAW20L!D148/BETAW20L!I148-1)*100</f>
        <v>1.1944507634753521E-2</v>
      </c>
      <c r="J149" s="40">
        <f>BETAW20L!L148*BETAW20L!I148/1000</f>
        <v>0</v>
      </c>
      <c r="K149" s="17">
        <f>BETAW20L!E148</f>
        <v>462</v>
      </c>
      <c r="L149" s="39">
        <f>BETAW20L!E148/BETAW20L!F148</f>
        <v>8.25</v>
      </c>
    </row>
    <row r="150" spans="2:12" x14ac:dyDescent="0.3">
      <c r="B150" s="21">
        <f>BETAW20L!B149</f>
        <v>44204</v>
      </c>
      <c r="C150" s="46">
        <f>BETAW20L!C149/BETAW20L!C150*C151</f>
        <v>95.966431495156016</v>
      </c>
      <c r="D150" s="45">
        <f>BETAW20L!I149/BETAW20L!I150*D151</f>
        <v>92.712817584396831</v>
      </c>
      <c r="E150" s="41">
        <f t="shared" si="24"/>
        <v>-3.3903666730834003</v>
      </c>
      <c r="F150" s="44">
        <f>LN(BETAW20L!C149/BETAW20L!C150)</f>
        <v>-1.3279929983025839E-3</v>
      </c>
      <c r="G150" s="43">
        <f>LN(BETAW20L!I149/BETAW20L!I150)</f>
        <v>1.5076132437382892E-3</v>
      </c>
      <c r="H150" s="42">
        <f t="shared" si="25"/>
        <v>2.8356062420408731E-3</v>
      </c>
      <c r="I150" s="41">
        <f>(BETAW20L!D149/BETAW20L!I149-1)*100</f>
        <v>0.13363488165891724</v>
      </c>
      <c r="J150" s="40">
        <f>BETAW20L!L149*BETAW20L!I149/1000</f>
        <v>0</v>
      </c>
      <c r="K150" s="17">
        <f>BETAW20L!E149</f>
        <v>972.87540000000001</v>
      </c>
      <c r="L150" s="39">
        <f>BETAW20L!E149/BETAW20L!F149</f>
        <v>13.327060273972602</v>
      </c>
    </row>
    <row r="151" spans="2:12" x14ac:dyDescent="0.3">
      <c r="B151" s="21">
        <f>BETAW20L!B150</f>
        <v>44203</v>
      </c>
      <c r="C151" s="46">
        <f>BETAW20L!C150/BETAW20L!C151*C152</f>
        <v>96.093958903264294</v>
      </c>
      <c r="D151" s="45">
        <f>BETAW20L!I150/BETAW20L!I151*D152</f>
        <v>92.573147823187767</v>
      </c>
      <c r="E151" s="41">
        <f t="shared" si="24"/>
        <v>-3.6639255165049955</v>
      </c>
      <c r="F151" s="44">
        <f>LN(BETAW20L!C150/BETAW20L!C151)</f>
        <v>6.2693683662855437E-2</v>
      </c>
      <c r="G151" s="43">
        <f>LN(BETAW20L!I150/BETAW20L!I151)</f>
        <v>6.39869249448939E-2</v>
      </c>
      <c r="H151" s="42">
        <f t="shared" si="25"/>
        <v>1.2932412820384626E-3</v>
      </c>
      <c r="I151" s="41">
        <f>(BETAW20L!D150/BETAW20L!I150-1)*100</f>
        <v>-0.47905387081358386</v>
      </c>
      <c r="J151" s="40">
        <f>BETAW20L!L150*BETAW20L!I150/1000</f>
        <v>0</v>
      </c>
      <c r="K151" s="17">
        <f>BETAW20L!E150</f>
        <v>380.94420000000002</v>
      </c>
      <c r="L151" s="39">
        <f>BETAW20L!E150/BETAW20L!F150</f>
        <v>5.7718818181818188</v>
      </c>
    </row>
    <row r="152" spans="2:12" x14ac:dyDescent="0.3">
      <c r="B152" s="21">
        <f>BETAW20L!B151</f>
        <v>44201</v>
      </c>
      <c r="C152" s="46">
        <f>BETAW20L!C151/BETAW20L!C152*C153</f>
        <v>90.254437748112807</v>
      </c>
      <c r="D152" s="45">
        <f>BETAW20L!I151/BETAW20L!I152*D153</f>
        <v>86.835210848191863</v>
      </c>
      <c r="E152" s="41">
        <f t="shared" si="24"/>
        <v>-3.7884307799506911</v>
      </c>
      <c r="F152" s="44">
        <f>LN(BETAW20L!C151/BETAW20L!C152)</f>
        <v>3.6470561822963708E-4</v>
      </c>
      <c r="G152" s="43">
        <f>LN(BETAW20L!I151/BETAW20L!I152)</f>
        <v>-1.326622795364349E-3</v>
      </c>
      <c r="H152" s="42">
        <f t="shared" si="25"/>
        <v>-1.6913284135939861E-3</v>
      </c>
      <c r="I152" s="41">
        <f>(BETAW20L!D151/BETAW20L!I151-1)*100</f>
        <v>2.7200144157912831E-3</v>
      </c>
      <c r="J152" s="40">
        <f>BETAW20L!L151*BETAW20L!I151/1000</f>
        <v>0</v>
      </c>
      <c r="K152" s="17">
        <f>BETAW20L!E151</f>
        <v>674.50490000000002</v>
      </c>
      <c r="L152" s="39">
        <f>BETAW20L!E151/BETAW20L!F151</f>
        <v>12.726507547169811</v>
      </c>
    </row>
    <row r="153" spans="2:12" x14ac:dyDescent="0.3">
      <c r="B153" s="21">
        <f>BETAW20L!B152</f>
        <v>44200</v>
      </c>
      <c r="C153" s="46">
        <f>BETAW20L!C152/BETAW20L!C153*C154</f>
        <v>90.221527449246139</v>
      </c>
      <c r="D153" s="45">
        <f>BETAW20L!I152/BETAW20L!I153*D154</f>
        <v>86.95048486400573</v>
      </c>
      <c r="E153" s="41">
        <f t="shared" si="24"/>
        <v>-3.6255677305846112</v>
      </c>
      <c r="F153" s="44">
        <f>LN(BETAW20L!C152/BETAW20L!C153)</f>
        <v>2.4649866769837544E-2</v>
      </c>
      <c r="G153" s="43">
        <f>LN(BETAW20L!I152/BETAW20L!I153)</f>
        <v>1.7655064263217876E-2</v>
      </c>
      <c r="H153" s="42">
        <f t="shared" si="25"/>
        <v>-6.9948025066196677E-3</v>
      </c>
      <c r="I153" s="41">
        <f>(BETAW20L!D152/BETAW20L!I152-1)*100</f>
        <v>0.16583458696668441</v>
      </c>
      <c r="J153" s="40">
        <f>BETAW20L!L152*BETAW20L!I152/1000</f>
        <v>0</v>
      </c>
      <c r="K153" s="17">
        <f>BETAW20L!E152</f>
        <v>169.40529999999998</v>
      </c>
      <c r="L153" s="39">
        <f>BETAW20L!E152/BETAW20L!F152</f>
        <v>4.1318365853658534</v>
      </c>
    </row>
    <row r="154" spans="2:12" x14ac:dyDescent="0.3">
      <c r="B154" s="21">
        <f>BETAW20L!B153</f>
        <v>44195</v>
      </c>
      <c r="C154" s="46">
        <f>BETAW20L!C153/BETAW20L!C154*C155</f>
        <v>88.024764999897144</v>
      </c>
      <c r="D154" s="45">
        <f>BETAW20L!I153/BETAW20L!I154*D155</f>
        <v>85.428840356471753</v>
      </c>
      <c r="E154" s="41">
        <f t="shared" ref="E154:E169" si="26">(D154/C154-1)*100</f>
        <v>-2.9490844348501577</v>
      </c>
      <c r="F154" s="44">
        <f>LN(BETAW20L!C153/BETAW20L!C154)</f>
        <v>-3.2303515750079427E-2</v>
      </c>
      <c r="G154" s="43">
        <f>LN(BETAW20L!I153/BETAW20L!I154)</f>
        <v>-2.6152712872055381E-2</v>
      </c>
      <c r="H154" s="42">
        <f t="shared" ref="H154:H169" si="27">G154-F154</f>
        <v>6.1508028780240462E-3</v>
      </c>
      <c r="I154" s="41">
        <f>(BETAW20L!D153/BETAW20L!I153-1)*100</f>
        <v>0.87153443276870579</v>
      </c>
      <c r="J154" s="40">
        <f>BETAW20L!L153*BETAW20L!I153/1000</f>
        <v>0</v>
      </c>
      <c r="K154" s="17">
        <f>BETAW20L!E153</f>
        <v>165.9639</v>
      </c>
      <c r="L154" s="39">
        <f>BETAW20L!E153/BETAW20L!F153</f>
        <v>3.8596255813953486</v>
      </c>
    </row>
    <row r="155" spans="2:12" x14ac:dyDescent="0.3">
      <c r="B155" s="21">
        <f>BETAW20L!B154</f>
        <v>44194</v>
      </c>
      <c r="C155" s="46">
        <f>BETAW20L!C154/BETAW20L!C155*C156</f>
        <v>90.914700619124986</v>
      </c>
      <c r="D155" s="45">
        <f>BETAW20L!I154/BETAW20L!I155*D156</f>
        <v>87.692507790673801</v>
      </c>
      <c r="E155" s="41">
        <f t="shared" si="26"/>
        <v>-3.544193410425589</v>
      </c>
      <c r="F155" s="44">
        <f>LN(BETAW20L!C154/BETAW20L!C155)</f>
        <v>1.1513996179751485E-2</v>
      </c>
      <c r="G155" s="43">
        <f>LN(BETAW20L!I154/BETAW20L!I155)</f>
        <v>5.5840330593391191E-3</v>
      </c>
      <c r="H155" s="42">
        <f t="shared" si="27"/>
        <v>-5.9299631204123657E-3</v>
      </c>
      <c r="I155" s="41">
        <f>(BETAW20L!D154/BETAW20L!I154-1)*100</f>
        <v>0.41773099692652416</v>
      </c>
      <c r="J155" s="40">
        <f>BETAW20L!L154*BETAW20L!I154/1000</f>
        <v>0</v>
      </c>
      <c r="K155" s="17">
        <f>BETAW20L!E154</f>
        <v>1084.8040000000001</v>
      </c>
      <c r="L155" s="39">
        <f>BETAW20L!E154/BETAW20L!F154</f>
        <v>16.19110447761194</v>
      </c>
    </row>
    <row r="156" spans="2:12" x14ac:dyDescent="0.3">
      <c r="B156" s="21">
        <f>BETAW20L!B155</f>
        <v>44193</v>
      </c>
      <c r="C156" s="46">
        <f>BETAW20L!C155/BETAW20L!C156*C157</f>
        <v>89.873912417467125</v>
      </c>
      <c r="D156" s="45">
        <f>BETAW20L!I155/BETAW20L!I156*D157</f>
        <v>87.20419457554047</v>
      </c>
      <c r="E156" s="41">
        <f t="shared" si="26"/>
        <v>-2.9705147690975431</v>
      </c>
      <c r="F156" s="44">
        <f>LN(BETAW20L!C155/BETAW20L!C156)</f>
        <v>4.8461797709515558E-2</v>
      </c>
      <c r="G156" s="43">
        <f>LN(BETAW20L!I155/BETAW20L!I156)</f>
        <v>5.4289862509326568E-2</v>
      </c>
      <c r="H156" s="42">
        <f t="shared" si="27"/>
        <v>5.8280647998110099E-3</v>
      </c>
      <c r="I156" s="41">
        <f>(BETAW20L!D155/BETAW20L!I155-1)*100</f>
        <v>9.5538768015668296E-2</v>
      </c>
      <c r="J156" s="40">
        <f>BETAW20L!L155*BETAW20L!I155/1000</f>
        <v>0</v>
      </c>
      <c r="K156" s="17">
        <f>BETAW20L!E155</f>
        <v>564.51440000000002</v>
      </c>
      <c r="L156" s="39">
        <f>BETAW20L!E155/BETAW20L!F155</f>
        <v>9.5680406779661027</v>
      </c>
    </row>
    <row r="157" spans="2:12" x14ac:dyDescent="0.3">
      <c r="B157" s="21">
        <f>BETAW20L!B156</f>
        <v>44188</v>
      </c>
      <c r="C157" s="46">
        <f>BETAW20L!C156/BETAW20L!C157*C158</f>
        <v>85.622313182631572</v>
      </c>
      <c r="D157" s="45">
        <f>BETAW20L!I156/BETAW20L!I157*D158</f>
        <v>82.596108776937157</v>
      </c>
      <c r="E157" s="41">
        <f t="shared" si="26"/>
        <v>-3.5343642249416329</v>
      </c>
      <c r="F157" s="44">
        <f>LN(BETAW20L!C156/BETAW20L!C157)</f>
        <v>2.8064495630686546E-2</v>
      </c>
      <c r="G157" s="43">
        <f>LN(BETAW20L!I156/BETAW20L!I157)</f>
        <v>2.8482940981086842E-2</v>
      </c>
      <c r="H157" s="42">
        <f t="shared" si="27"/>
        <v>4.1844535040029551E-4</v>
      </c>
      <c r="I157" s="41">
        <f>(BETAW20L!D156/BETAW20L!I156-1)*100</f>
        <v>0.25844923890445681</v>
      </c>
      <c r="J157" s="40">
        <f>BETAW20L!L156*BETAW20L!I156/1000</f>
        <v>0</v>
      </c>
      <c r="K157" s="17">
        <f>BETAW20L!E156</f>
        <v>386.53340000000003</v>
      </c>
      <c r="L157" s="39">
        <f>BETAW20L!E156/BETAW20L!F156</f>
        <v>5.8565666666666667</v>
      </c>
    </row>
    <row r="158" spans="2:12" x14ac:dyDescent="0.3">
      <c r="B158" s="21">
        <f>BETAW20L!B157</f>
        <v>44187</v>
      </c>
      <c r="C158" s="46">
        <f>BETAW20L!C157/BETAW20L!C158*C159</f>
        <v>83.252771664232668</v>
      </c>
      <c r="D158" s="45">
        <f>BETAW20L!I157/BETAW20L!I158*D159</f>
        <v>80.276717038202705</v>
      </c>
      <c r="E158" s="41">
        <f t="shared" si="26"/>
        <v>-3.5747213774848352</v>
      </c>
      <c r="F158" s="44">
        <f>LN(BETAW20L!C157/BETAW20L!C158)</f>
        <v>4.1079388153757772E-2</v>
      </c>
      <c r="G158" s="43">
        <f>LN(BETAW20L!I157/BETAW20L!I158)</f>
        <v>4.09874877553029E-2</v>
      </c>
      <c r="H158" s="42">
        <f t="shared" si="27"/>
        <v>-9.190039845487219E-5</v>
      </c>
      <c r="I158" s="41">
        <f>(BETAW20L!D157/BETAW20L!I157-1)*100</f>
        <v>0.61965383342952318</v>
      </c>
      <c r="J158" s="40">
        <f>BETAW20L!L157*BETAW20L!I157/1000</f>
        <v>0</v>
      </c>
      <c r="K158" s="17">
        <f>BETAW20L!E157</f>
        <v>829.19110000000001</v>
      </c>
      <c r="L158" s="39">
        <f>BETAW20L!E157/BETAW20L!F157</f>
        <v>13.161763492063493</v>
      </c>
    </row>
    <row r="159" spans="2:12" x14ac:dyDescent="0.3">
      <c r="B159" s="21">
        <f>BETAW20L!B158</f>
        <v>44186</v>
      </c>
      <c r="C159" s="46">
        <f>BETAW20L!C158/BETAW20L!C159*C160</f>
        <v>79.902091860871707</v>
      </c>
      <c r="D159" s="45">
        <f>BETAW20L!I158/BETAW20L!I159*D160</f>
        <v>77.052895568496183</v>
      </c>
      <c r="E159" s="41">
        <f t="shared" si="26"/>
        <v>-3.5658594487571693</v>
      </c>
      <c r="F159" s="44">
        <f>LN(BETAW20L!C158/BETAW20L!C159)</f>
        <v>-6.7533054821085667E-2</v>
      </c>
      <c r="G159" s="43">
        <f>LN(BETAW20L!I158/BETAW20L!I159)</f>
        <v>-7.0015546675937901E-2</v>
      </c>
      <c r="H159" s="42">
        <f t="shared" si="27"/>
        <v>-2.482491854852234E-3</v>
      </c>
      <c r="I159" s="41">
        <f>(BETAW20L!D158/BETAW20L!I158-1)*100</f>
        <v>7.4621240386441023E-2</v>
      </c>
      <c r="J159" s="40">
        <f>BETAW20L!L158*BETAW20L!I158/1000</f>
        <v>0</v>
      </c>
      <c r="K159" s="17">
        <f>BETAW20L!E158</f>
        <v>767.21659999999997</v>
      </c>
      <c r="L159" s="39">
        <f>BETAW20L!E158/BETAW20L!F158</f>
        <v>5.3278930555555553</v>
      </c>
    </row>
    <row r="160" spans="2:12" x14ac:dyDescent="0.3">
      <c r="B160" s="21">
        <f>BETAW20L!B159</f>
        <v>44183</v>
      </c>
      <c r="C160" s="46">
        <f>BETAW20L!C159/BETAW20L!C160*C161</f>
        <v>85.484501306127484</v>
      </c>
      <c r="D160" s="45">
        <f>BETAW20L!I159/BETAW20L!I160*D161</f>
        <v>82.641145671662713</v>
      </c>
      <c r="E160" s="41">
        <f t="shared" si="26"/>
        <v>-3.3261650837529744</v>
      </c>
      <c r="F160" s="44">
        <f>LN(BETAW20L!C159/BETAW20L!C160)</f>
        <v>-2.3800174766931404E-2</v>
      </c>
      <c r="G160" s="43">
        <f>LN(BETAW20L!I159/BETAW20L!I160)</f>
        <v>-2.7368146482229103E-2</v>
      </c>
      <c r="H160" s="42">
        <f t="shared" si="27"/>
        <v>-3.5679717152976992E-3</v>
      </c>
      <c r="I160" s="41">
        <f>(BETAW20L!D159/BETAW20L!I159-1)*100</f>
        <v>0.61862671387094004</v>
      </c>
      <c r="J160" s="40">
        <f>BETAW20L!L159*BETAW20L!I159/1000</f>
        <v>-1157.1416128654971</v>
      </c>
      <c r="K160" s="17">
        <f>BETAW20L!E159</f>
        <v>246.18520000000001</v>
      </c>
      <c r="L160" s="39">
        <f>BETAW20L!E159/BETAW20L!F159</f>
        <v>7.9414580645161292</v>
      </c>
    </row>
    <row r="161" spans="2:12" x14ac:dyDescent="0.3">
      <c r="B161" s="21">
        <f>BETAW20L!B160</f>
        <v>44182</v>
      </c>
      <c r="C161" s="46">
        <f>BETAW20L!C160/BETAW20L!C161*C162</f>
        <v>87.543451878972363</v>
      </c>
      <c r="D161" s="45">
        <f>BETAW20L!I160/BETAW20L!I161*D162</f>
        <v>84.934114687165035</v>
      </c>
      <c r="E161" s="41">
        <f t="shared" si="26"/>
        <v>-2.9806194932942565</v>
      </c>
      <c r="F161" s="44">
        <f>LN(BETAW20L!C160/BETAW20L!C161)</f>
        <v>-9.6103998063378875E-3</v>
      </c>
      <c r="G161" s="43">
        <f>LN(BETAW20L!I160/BETAW20L!I161)</f>
        <v>-7.069258911257645E-3</v>
      </c>
      <c r="H161" s="42">
        <f t="shared" si="27"/>
        <v>2.5411408950802425E-3</v>
      </c>
      <c r="I161" s="41">
        <f>(BETAW20L!D160/BETAW20L!I160-1)*100</f>
        <v>-0.10492120545773087</v>
      </c>
      <c r="J161" s="40">
        <f>BETAW20L!L160*BETAW20L!I160/1000</f>
        <v>-1189.2477730994153</v>
      </c>
      <c r="K161" s="17">
        <f>BETAW20L!E160</f>
        <v>559.3175</v>
      </c>
      <c r="L161" s="39">
        <f>BETAW20L!E160/BETAW20L!F160</f>
        <v>8.6048846153846146</v>
      </c>
    </row>
    <row r="162" spans="2:12" x14ac:dyDescent="0.3">
      <c r="B162" s="21">
        <f>BETAW20L!B161</f>
        <v>44181</v>
      </c>
      <c r="C162" s="46">
        <f>BETAW20L!C161/BETAW20L!C162*C163</f>
        <v>88.388835181109485</v>
      </c>
      <c r="D162" s="45">
        <f>BETAW20L!I161/BETAW20L!I162*D163</f>
        <v>85.536663210714437</v>
      </c>
      <c r="E162" s="41">
        <f t="shared" si="26"/>
        <v>-3.2268464275504116</v>
      </c>
      <c r="F162" s="44">
        <f>LN(BETAW20L!C161/BETAW20L!C162)</f>
        <v>2.9783857816908017E-2</v>
      </c>
      <c r="G162" s="43">
        <f>LN(BETAW20L!I161/BETAW20L!I162)</f>
        <v>2.6022855542973185E-2</v>
      </c>
      <c r="H162" s="42">
        <f t="shared" si="27"/>
        <v>-3.7610022739348326E-3</v>
      </c>
      <c r="I162" s="41">
        <f>(BETAW20L!D161/BETAW20L!I161-1)*100</f>
        <v>-8.2213597810565364E-2</v>
      </c>
      <c r="J162" s="40">
        <f>BETAW20L!L161*BETAW20L!I161/1000</f>
        <v>0</v>
      </c>
      <c r="K162" s="17">
        <f>BETAW20L!E161</f>
        <v>597.52559999999994</v>
      </c>
      <c r="L162" s="39">
        <f>BETAW20L!E161/BETAW20L!F161</f>
        <v>9.9587599999999998</v>
      </c>
    </row>
    <row r="163" spans="2:12" x14ac:dyDescent="0.3">
      <c r="B163" s="21">
        <f>BETAW20L!B162</f>
        <v>44180</v>
      </c>
      <c r="C163" s="46">
        <f>BETAW20L!C162/BETAW20L!C163*C164</f>
        <v>85.795092251681496</v>
      </c>
      <c r="D163" s="45">
        <f>BETAW20L!I162/BETAW20L!I163*D164</f>
        <v>83.339467623693793</v>
      </c>
      <c r="E163" s="41">
        <f t="shared" si="26"/>
        <v>-2.8621970832365173</v>
      </c>
      <c r="F163" s="44">
        <f>LN(BETAW20L!C162/BETAW20L!C163)</f>
        <v>1.699771336567282E-2</v>
      </c>
      <c r="G163" s="43">
        <f>LN(BETAW20L!I162/BETAW20L!I163)</f>
        <v>2.0276097225266073E-2</v>
      </c>
      <c r="H163" s="42">
        <f t="shared" si="27"/>
        <v>3.2783838595932535E-3</v>
      </c>
      <c r="I163" s="41">
        <f>(BETAW20L!D162/BETAW20L!I162-1)*100</f>
        <v>-0.76436456419970433</v>
      </c>
      <c r="J163" s="40">
        <f>BETAW20L!L162*BETAW20L!I162/1000</f>
        <v>0</v>
      </c>
      <c r="K163" s="17">
        <f>BETAW20L!E162</f>
        <v>108.8612</v>
      </c>
      <c r="L163" s="39">
        <f>BETAW20L!E162/BETAW20L!F162</f>
        <v>3.8878999999999997</v>
      </c>
    </row>
    <row r="164" spans="2:12" x14ac:dyDescent="0.3">
      <c r="B164" s="21">
        <f>BETAW20L!B163</f>
        <v>44179</v>
      </c>
      <c r="C164" s="46">
        <f>BETAW20L!C163/BETAW20L!C164*C165</f>
        <v>84.349095995227984</v>
      </c>
      <c r="D164" s="45">
        <f>BETAW20L!I163/BETAW20L!I164*D165</f>
        <v>81.666684540838517</v>
      </c>
      <c r="E164" s="41">
        <f t="shared" si="26"/>
        <v>-3.1801306495818582</v>
      </c>
      <c r="F164" s="44">
        <f>LN(BETAW20L!C163/BETAW20L!C164)</f>
        <v>-1.2167192443232239E-2</v>
      </c>
      <c r="G164" s="43">
        <f>LN(BETAW20L!I163/BETAW20L!I164)</f>
        <v>-1.2735037189763983E-2</v>
      </c>
      <c r="H164" s="42">
        <f t="shared" si="27"/>
        <v>-5.6784474653174405E-4</v>
      </c>
      <c r="I164" s="41">
        <f>(BETAW20L!D163/BETAW20L!I163-1)*100</f>
        <v>0.37628385133199327</v>
      </c>
      <c r="J164" s="40">
        <f>BETAW20L!L163*BETAW20L!I163/1000</f>
        <v>0</v>
      </c>
      <c r="K164" s="17">
        <f>BETAW20L!E163</f>
        <v>575.64440000000002</v>
      </c>
      <c r="L164" s="39">
        <f>BETAW20L!E163/BETAW20L!F163</f>
        <v>17.443769696969696</v>
      </c>
    </row>
    <row r="165" spans="2:12" x14ac:dyDescent="0.3">
      <c r="B165" s="21">
        <f>BETAW20L!B164</f>
        <v>44176</v>
      </c>
      <c r="C165" s="46">
        <f>BETAW20L!C164/BETAW20L!C165*C166</f>
        <v>85.381656622169189</v>
      </c>
      <c r="D165" s="45">
        <f>BETAW20L!I164/BETAW20L!I165*D166</f>
        <v>82.713363406844095</v>
      </c>
      <c r="E165" s="41">
        <f t="shared" si="26"/>
        <v>-3.1251363827863199</v>
      </c>
      <c r="F165" s="44">
        <f>LN(BETAW20L!C164/BETAW20L!C165)</f>
        <v>-3.3985865153240549E-2</v>
      </c>
      <c r="G165" s="43">
        <f>LN(BETAW20L!I164/BETAW20L!I165)</f>
        <v>-3.2207320657517018E-2</v>
      </c>
      <c r="H165" s="42">
        <f t="shared" si="27"/>
        <v>1.7785444957235316E-3</v>
      </c>
      <c r="I165" s="41">
        <f>(BETAW20L!D164/BETAW20L!I164-1)*100</f>
        <v>0.24583924829870707</v>
      </c>
      <c r="J165" s="40">
        <f>BETAW20L!L164*BETAW20L!I164/1000</f>
        <v>0</v>
      </c>
      <c r="K165" s="17">
        <f>BETAW20L!E164</f>
        <v>445.05420000000004</v>
      </c>
      <c r="L165" s="39">
        <f>BETAW20L!E164/BETAW20L!F164</f>
        <v>5.2359317647058825</v>
      </c>
    </row>
    <row r="166" spans="2:12" x14ac:dyDescent="0.3">
      <c r="B166" s="21">
        <f>BETAW20L!B165</f>
        <v>44175</v>
      </c>
      <c r="C166" s="46">
        <f>BETAW20L!C165/BETAW20L!C166*C167</f>
        <v>88.333299051771988</v>
      </c>
      <c r="D166" s="45">
        <f>BETAW20L!I165/BETAW20L!I166*D167</f>
        <v>85.420703280956829</v>
      </c>
      <c r="E166" s="41">
        <f t="shared" si="26"/>
        <v>-3.2972795107630848</v>
      </c>
      <c r="F166" s="44">
        <f>LN(BETAW20L!C165/BETAW20L!C166)</f>
        <v>-1.0193532027265074E-2</v>
      </c>
      <c r="G166" s="43">
        <f>LN(BETAW20L!I165/BETAW20L!I166)</f>
        <v>-1.2452356079007867E-2</v>
      </c>
      <c r="H166" s="42">
        <f t="shared" si="27"/>
        <v>-2.2588240517427936E-3</v>
      </c>
      <c r="I166" s="41">
        <f>(BETAW20L!D165/BETAW20L!I165-1)*100</f>
        <v>0.32933201019218483</v>
      </c>
      <c r="J166" s="40">
        <f>BETAW20L!L165*BETAW20L!I165/1000</f>
        <v>0</v>
      </c>
      <c r="K166" s="17">
        <f>BETAW20L!E165</f>
        <v>161.1251</v>
      </c>
      <c r="L166" s="39">
        <f>BETAW20L!E165/BETAW20L!F165</f>
        <v>5.3708366666666665</v>
      </c>
    </row>
    <row r="167" spans="2:12" x14ac:dyDescent="0.3">
      <c r="B167" s="21">
        <f>BETAW20L!B166</f>
        <v>44174</v>
      </c>
      <c r="C167" s="46">
        <f>BETAW20L!C166/BETAW20L!C167*C168</f>
        <v>89.238332270604914</v>
      </c>
      <c r="D167" s="45">
        <f>BETAW20L!I166/BETAW20L!I167*D168</f>
        <v>86.491042587177262</v>
      </c>
      <c r="E167" s="41">
        <f t="shared" si="26"/>
        <v>-3.0785981915224636</v>
      </c>
      <c r="F167" s="44">
        <f>LN(BETAW20L!C166/BETAW20L!C167)</f>
        <v>2.390923851224722E-2</v>
      </c>
      <c r="G167" s="43">
        <f>LN(BETAW20L!I166/BETAW20L!I167)</f>
        <v>2.3077654903064133E-2</v>
      </c>
      <c r="H167" s="42">
        <f t="shared" si="27"/>
        <v>-8.3158360918308624E-4</v>
      </c>
      <c r="I167" s="41">
        <f>(BETAW20L!D166/BETAW20L!I166-1)*100</f>
        <v>2.9075395283295613E-2</v>
      </c>
      <c r="J167" s="40">
        <f>BETAW20L!L166*BETAW20L!I166/1000</f>
        <v>0</v>
      </c>
      <c r="K167" s="17">
        <f>BETAW20L!E166</f>
        <v>1005.62</v>
      </c>
      <c r="L167" s="39">
        <f>BETAW20L!E166/BETAW20L!F166</f>
        <v>13.408266666666666</v>
      </c>
    </row>
    <row r="168" spans="2:12" x14ac:dyDescent="0.3">
      <c r="B168" s="21">
        <f>BETAW20L!B167</f>
        <v>44173</v>
      </c>
      <c r="C168" s="46">
        <f>BETAW20L!C167/BETAW20L!C168*C169</f>
        <v>87.130016249460056</v>
      </c>
      <c r="D168" s="45">
        <f>BETAW20L!I167/BETAW20L!I168*D169</f>
        <v>84.517887619674809</v>
      </c>
      <c r="E168" s="41">
        <f t="shared" si="26"/>
        <v>-2.99796642101674</v>
      </c>
      <c r="F168" s="44">
        <f>LN(BETAW20L!C167/BETAW20L!C168)</f>
        <v>1.1921583165419644E-2</v>
      </c>
      <c r="G168" s="43">
        <f>LN(BETAW20L!I167/BETAW20L!I168)</f>
        <v>6.2166324737969823E-3</v>
      </c>
      <c r="H168" s="42">
        <f t="shared" si="27"/>
        <v>-5.7049506916226622E-3</v>
      </c>
      <c r="I168" s="41">
        <f>(BETAW20L!D167/BETAW20L!I167-1)*100</f>
        <v>0.13353163595726247</v>
      </c>
      <c r="J168" s="40">
        <f>BETAW20L!L167*BETAW20L!I167/1000</f>
        <v>0</v>
      </c>
      <c r="K168" s="17">
        <f>BETAW20L!E167</f>
        <v>284.8612</v>
      </c>
      <c r="L168" s="39">
        <f>BETAW20L!E167/BETAW20L!F167</f>
        <v>7.3041333333333336</v>
      </c>
    </row>
    <row r="169" spans="2:12" x14ac:dyDescent="0.3">
      <c r="B169" s="21">
        <f>BETAW20L!B168</f>
        <v>44172</v>
      </c>
      <c r="C169" s="46">
        <f>BETAW20L!C168/BETAW20L!C169*C170</f>
        <v>86.097455622518865</v>
      </c>
      <c r="D169" s="45">
        <f>BETAW20L!I168/BETAW20L!I169*D170</f>
        <v>83.994100756968805</v>
      </c>
      <c r="E169" s="41">
        <f t="shared" si="26"/>
        <v>-2.4429930598319882</v>
      </c>
      <c r="F169" s="44">
        <f>LN(BETAW20L!C168/BETAW20L!C169)</f>
        <v>1.1074523130258787E-2</v>
      </c>
      <c r="G169" s="43">
        <f>LN(BETAW20L!I168/BETAW20L!I169)</f>
        <v>1.5157307896723085E-2</v>
      </c>
      <c r="H169" s="42">
        <f t="shared" si="27"/>
        <v>4.0827847664642973E-3</v>
      </c>
      <c r="I169" s="41">
        <f>(BETAW20L!D168/BETAW20L!I168-1)*100</f>
        <v>2.0333811872874863</v>
      </c>
      <c r="J169" s="40">
        <f>BETAW20L!L168*BETAW20L!I168/1000</f>
        <v>0</v>
      </c>
      <c r="K169" s="17">
        <f>BETAW20L!E168</f>
        <v>855.53959999999995</v>
      </c>
      <c r="L169" s="39">
        <f>BETAW20L!E168/BETAW20L!F168</f>
        <v>13.799025806451612</v>
      </c>
    </row>
    <row r="170" spans="2:12" x14ac:dyDescent="0.3">
      <c r="B170" s="21">
        <f>BETAW20L!B169</f>
        <v>44169</v>
      </c>
      <c r="C170" s="46">
        <f>BETAW20L!C169/BETAW20L!C170*C171</f>
        <v>85.14922763642349</v>
      </c>
      <c r="D170" s="45">
        <f>BETAW20L!I169/BETAW20L!I170*D171</f>
        <v>82.730576315288005</v>
      </c>
      <c r="E170" s="41">
        <f t="shared" ref="E170:E184" si="28">(D170/C170-1)*100</f>
        <v>-2.8404853317787193</v>
      </c>
      <c r="F170" s="44">
        <f>LN(BETAW20L!C169/BETAW20L!C170)</f>
        <v>5.9134079242561921E-2</v>
      </c>
      <c r="G170" s="43">
        <f>LN(BETAW20L!I169/BETAW20L!I170)</f>
        <v>6.4778312062965068E-2</v>
      </c>
      <c r="H170" s="42">
        <f t="shared" ref="H170:H184" si="29">G170-F170</f>
        <v>5.6442328204031472E-3</v>
      </c>
      <c r="I170" s="41">
        <f>(BETAW20L!D169/BETAW20L!I169-1)*100</f>
        <v>-8.0992362809895191E-3</v>
      </c>
      <c r="J170" s="40">
        <f>BETAW20L!L169*BETAW20L!I169/1000</f>
        <v>0</v>
      </c>
      <c r="K170" s="17">
        <f>BETAW20L!E169</f>
        <v>2521.8429999999998</v>
      </c>
      <c r="L170" s="39">
        <f>BETAW20L!E169/BETAW20L!F169</f>
        <v>47.581943396226414</v>
      </c>
    </row>
    <row r="171" spans="2:12" x14ac:dyDescent="0.3">
      <c r="B171" s="21">
        <f>BETAW20L!B170</f>
        <v>44168</v>
      </c>
      <c r="C171" s="46">
        <f>BETAW20L!C170/BETAW20L!C171*C172</f>
        <v>80.259991361046559</v>
      </c>
      <c r="D171" s="45">
        <f>BETAW20L!I170/BETAW20L!I171*D172</f>
        <v>77.541319361377546</v>
      </c>
      <c r="E171" s="41">
        <f t="shared" si="28"/>
        <v>-3.3873315378756597</v>
      </c>
      <c r="F171" s="44">
        <f>LN(BETAW20L!C170/BETAW20L!C171)</f>
        <v>-8.3199826591087607E-3</v>
      </c>
      <c r="G171" s="43">
        <f>LN(BETAW20L!I170/BETAW20L!I171)</f>
        <v>-1.6610165452985593E-2</v>
      </c>
      <c r="H171" s="42">
        <f t="shared" si="29"/>
        <v>-8.2901827938768324E-3</v>
      </c>
      <c r="I171" s="41">
        <f>(BETAW20L!D170/BETAW20L!I170-1)*100</f>
        <v>-0.11363990602621943</v>
      </c>
      <c r="J171" s="40">
        <f>BETAW20L!L170*BETAW20L!I170/1000</f>
        <v>0</v>
      </c>
      <c r="K171" s="17">
        <f>BETAW20L!E170</f>
        <v>247.01859999999999</v>
      </c>
      <c r="L171" s="39">
        <f>BETAW20L!E170/BETAW20L!F170</f>
        <v>10.292441666666667</v>
      </c>
    </row>
    <row r="172" spans="2:12" x14ac:dyDescent="0.3">
      <c r="B172" s="21">
        <f>BETAW20L!B171</f>
        <v>44167</v>
      </c>
      <c r="C172" s="46">
        <f>BETAW20L!C171/BETAW20L!C172*C173</f>
        <v>80.930538700454591</v>
      </c>
      <c r="D172" s="45">
        <f>BETAW20L!I171/BETAW20L!I172*D173</f>
        <v>78.840049708809858</v>
      </c>
      <c r="E172" s="41">
        <f t="shared" si="28"/>
        <v>-2.5830657069789043</v>
      </c>
      <c r="F172" s="44">
        <f>LN(BETAW20L!C171/BETAW20L!C172)</f>
        <v>4.6987286695711242E-2</v>
      </c>
      <c r="G172" s="43">
        <f>LN(BETAW20L!I171/BETAW20L!I172)</f>
        <v>5.0629312357313903E-2</v>
      </c>
      <c r="H172" s="42">
        <f t="shared" si="29"/>
        <v>3.6420256616026617E-3</v>
      </c>
      <c r="I172" s="41">
        <f>(BETAW20L!D171/BETAW20L!I171-1)*100</f>
        <v>-1.3514269144559998</v>
      </c>
      <c r="J172" s="40">
        <f>BETAW20L!L171*BETAW20L!I171/1000</f>
        <v>0</v>
      </c>
      <c r="K172" s="17">
        <f>BETAW20L!E171</f>
        <v>158.90100000000001</v>
      </c>
      <c r="L172" s="39">
        <f>BETAW20L!E171/BETAW20L!F171</f>
        <v>4.294621621621622</v>
      </c>
    </row>
    <row r="173" spans="2:12" x14ac:dyDescent="0.3">
      <c r="B173" s="21">
        <f>BETAW20L!B172</f>
        <v>44166</v>
      </c>
      <c r="C173" s="46">
        <f>BETAW20L!C172/BETAW20L!C173*C174</f>
        <v>77.215788715881288</v>
      </c>
      <c r="D173" s="45">
        <f>BETAW20L!I172/BETAW20L!I173*D174</f>
        <v>74.94779469471132</v>
      </c>
      <c r="E173" s="41">
        <f t="shared" si="28"/>
        <v>-2.9372153789882893</v>
      </c>
      <c r="F173" s="44">
        <f>LN(BETAW20L!C172/BETAW20L!C173)</f>
        <v>2.5194869760592334E-2</v>
      </c>
      <c r="G173" s="43">
        <f>LN(BETAW20L!I172/BETAW20L!I173)</f>
        <v>2.5626296282637823E-2</v>
      </c>
      <c r="H173" s="42">
        <f t="shared" si="29"/>
        <v>4.3142652204548881E-4</v>
      </c>
      <c r="I173" s="41">
        <f>(BETAW20L!D172/BETAW20L!I172-1)*100</f>
        <v>5.5336758907831296E-2</v>
      </c>
      <c r="J173" s="40">
        <f>BETAW20L!L172*BETAW20L!I172/1000</f>
        <v>0</v>
      </c>
      <c r="K173" s="17">
        <f>BETAW20L!E172</f>
        <v>49.370620000000002</v>
      </c>
      <c r="L173" s="39">
        <f>BETAW20L!E172/BETAW20L!F172</f>
        <v>2.5984536842105266</v>
      </c>
    </row>
    <row r="174" spans="2:12" x14ac:dyDescent="0.3">
      <c r="B174" s="21">
        <f>BETAW20L!B173</f>
        <v>44165</v>
      </c>
      <c r="C174" s="46">
        <f>BETAW20L!C173/BETAW20L!C174*C175</f>
        <v>75.294650019540498</v>
      </c>
      <c r="D174" s="45">
        <f>BETAW20L!I173/BETAW20L!I174*D175</f>
        <v>73.051560799326438</v>
      </c>
      <c r="E174" s="41">
        <f t="shared" si="28"/>
        <v>-2.9790818067843228</v>
      </c>
      <c r="F174" s="44">
        <f>LN(BETAW20L!C173/BETAW20L!C174)</f>
        <v>-2.4768566865934174E-2</v>
      </c>
      <c r="G174" s="43">
        <f>LN(BETAW20L!I173/BETAW20L!I174)</f>
        <v>-2.3786520131753832E-2</v>
      </c>
      <c r="H174" s="42">
        <f t="shared" si="29"/>
        <v>9.8204673418034183E-4</v>
      </c>
      <c r="I174" s="41">
        <f>(BETAW20L!D173/BETAW20L!I173-1)*100</f>
        <v>1.2884191979645188E-2</v>
      </c>
      <c r="J174" s="40">
        <f>BETAW20L!L173*BETAW20L!I173/1000</f>
        <v>0</v>
      </c>
      <c r="K174" s="17">
        <f>BETAW20L!E173</f>
        <v>118.4162</v>
      </c>
      <c r="L174" s="39">
        <f>BETAW20L!E173/BETAW20L!F173</f>
        <v>4.2291499999999997</v>
      </c>
    </row>
    <row r="175" spans="2:12" x14ac:dyDescent="0.3">
      <c r="B175" s="21">
        <f>BETAW20L!B174</f>
        <v>44162</v>
      </c>
      <c r="C175" s="46">
        <f>BETAW20L!C174/BETAW20L!C175*C176</f>
        <v>77.182878417014635</v>
      </c>
      <c r="D175" s="45">
        <f>BETAW20L!I174/BETAW20L!I175*D176</f>
        <v>74.810034292479273</v>
      </c>
      <c r="E175" s="41">
        <f t="shared" si="28"/>
        <v>-3.0743141137015151</v>
      </c>
      <c r="F175" s="44">
        <f>LN(BETAW20L!C174/BETAW20L!C175)</f>
        <v>3.3635012089358713E-3</v>
      </c>
      <c r="G175" s="43">
        <f>LN(BETAW20L!I174/BETAW20L!I175)</f>
        <v>1.7744244611493558E-3</v>
      </c>
      <c r="H175" s="42">
        <f t="shared" si="29"/>
        <v>-1.5890767477865155E-3</v>
      </c>
      <c r="I175" s="41">
        <f>(BETAW20L!D174/BETAW20L!I174-1)*100</f>
        <v>9.6386209578347426E-2</v>
      </c>
      <c r="J175" s="40">
        <f>BETAW20L!L174*BETAW20L!I174/1000</f>
        <v>0</v>
      </c>
      <c r="K175" s="17">
        <f>BETAW20L!E174</f>
        <v>108.84010000000001</v>
      </c>
      <c r="L175" s="39">
        <f>BETAW20L!E174/BETAW20L!F174</f>
        <v>6.4023588235294122</v>
      </c>
    </row>
    <row r="176" spans="2:12" x14ac:dyDescent="0.3">
      <c r="B176" s="21">
        <f>BETAW20L!B175</f>
        <v>44161</v>
      </c>
      <c r="C176" s="46">
        <f>BETAW20L!C175/BETAW20L!C176*C177</f>
        <v>76.923709813439757</v>
      </c>
      <c r="D176" s="45">
        <f>BETAW20L!I175/BETAW20L!I176*D177</f>
        <v>74.677407240832537</v>
      </c>
      <c r="E176" s="41">
        <f t="shared" si="28"/>
        <v>-2.9201693184781274</v>
      </c>
      <c r="F176" s="44">
        <f>LN(BETAW20L!C175/BETAW20L!C176)</f>
        <v>-1.1432342098497091E-2</v>
      </c>
      <c r="G176" s="43">
        <f>LN(BETAW20L!I175/BETAW20L!I176)</f>
        <v>-1.0543203604205544E-2</v>
      </c>
      <c r="H176" s="42">
        <f t="shared" si="29"/>
        <v>8.8913849429154632E-4</v>
      </c>
      <c r="I176" s="41">
        <f>(BETAW20L!D175/BETAW20L!I175-1)*100</f>
        <v>0.31719347887466665</v>
      </c>
      <c r="J176" s="40">
        <f>BETAW20L!L175*BETAW20L!I175/1000</f>
        <v>0</v>
      </c>
      <c r="K176" s="17">
        <f>BETAW20L!E175</f>
        <v>507.96729999999997</v>
      </c>
      <c r="L176" s="39">
        <f>BETAW20L!E175/BETAW20L!F175</f>
        <v>28.220405555555555</v>
      </c>
    </row>
    <row r="177" spans="2:12" x14ac:dyDescent="0.3">
      <c r="B177" s="21">
        <f>BETAW20L!B176</f>
        <v>44160</v>
      </c>
      <c r="C177" s="46">
        <f>BETAW20L!C176/BETAW20L!C177*C178</f>
        <v>77.808174095481007</v>
      </c>
      <c r="D177" s="45">
        <f>BETAW20L!I176/BETAW20L!I177*D178</f>
        <v>75.468911513459005</v>
      </c>
      <c r="E177" s="41">
        <f t="shared" si="28"/>
        <v>-3.0064483702591627</v>
      </c>
      <c r="F177" s="44">
        <f>LN(BETAW20L!C176/BETAW20L!C177)</f>
        <v>7.933779804199418E-4</v>
      </c>
      <c r="G177" s="43">
        <f>LN(BETAW20L!I176/BETAW20L!I177)</f>
        <v>-4.1965612012951174E-3</v>
      </c>
      <c r="H177" s="42">
        <f t="shared" si="29"/>
        <v>-4.9899391817150593E-3</v>
      </c>
      <c r="I177" s="41">
        <f>(BETAW20L!D176/BETAW20L!I176-1)*100</f>
        <v>1.3517383631943991</v>
      </c>
      <c r="J177" s="40">
        <f>BETAW20L!L176*BETAW20L!I176/1000</f>
        <v>0</v>
      </c>
      <c r="K177" s="17">
        <f>BETAW20L!E176</f>
        <v>769.52589999999998</v>
      </c>
      <c r="L177" s="39">
        <f>BETAW20L!E176/BETAW20L!F176</f>
        <v>34.978450000000002</v>
      </c>
    </row>
    <row r="178" spans="2:12" x14ac:dyDescent="0.3">
      <c r="B178" s="21">
        <f>BETAW20L!B177</f>
        <v>44159</v>
      </c>
      <c r="C178" s="46">
        <f>BETAW20L!C177/BETAW20L!C178*C179</f>
        <v>77.746467285106036</v>
      </c>
      <c r="D178" s="45">
        <f>BETAW20L!I177/BETAW20L!I178*D179</f>
        <v>75.786286896251184</v>
      </c>
      <c r="E178" s="41">
        <f t="shared" si="28"/>
        <v>-2.5212468904427854</v>
      </c>
      <c r="F178" s="44">
        <f>LN(BETAW20L!C177/BETAW20L!C178)</f>
        <v>2.9452188527136762E-2</v>
      </c>
      <c r="G178" s="43">
        <f>LN(BETAW20L!I177/BETAW20L!I178)</f>
        <v>3.4132753839833899E-2</v>
      </c>
      <c r="H178" s="42">
        <f t="shared" si="29"/>
        <v>4.6805653126971367E-3</v>
      </c>
      <c r="I178" s="41">
        <f>(BETAW20L!D177/BETAW20L!I177-1)*100</f>
        <v>0.36188175018385671</v>
      </c>
      <c r="J178" s="40">
        <f>BETAW20L!L177*BETAW20L!I177/1000</f>
        <v>0</v>
      </c>
      <c r="K178" s="17">
        <f>BETAW20L!E177</f>
        <v>622.1182</v>
      </c>
      <c r="L178" s="39">
        <f>BETAW20L!E177/BETAW20L!F177</f>
        <v>19.44119375</v>
      </c>
    </row>
    <row r="179" spans="2:12" x14ac:dyDescent="0.3">
      <c r="B179" s="21">
        <f>BETAW20L!B178</f>
        <v>44158</v>
      </c>
      <c r="C179" s="46">
        <f>BETAW20L!C178/BETAW20L!C179*C180</f>
        <v>75.490054919061237</v>
      </c>
      <c r="D179" s="45">
        <f>BETAW20L!I178/BETAW20L!I179*D180</f>
        <v>73.243141402504762</v>
      </c>
      <c r="E179" s="41">
        <f t="shared" si="28"/>
        <v>-2.9764364577103075</v>
      </c>
      <c r="F179" s="44">
        <f>LN(BETAW20L!C178/BETAW20L!C179)</f>
        <v>1.2199117800113176E-2</v>
      </c>
      <c r="G179" s="43">
        <f>LN(BETAW20L!I178/BETAW20L!I179)</f>
        <v>1.1110649255229813E-2</v>
      </c>
      <c r="H179" s="42">
        <f t="shared" si="29"/>
        <v>-1.0884685448833628E-3</v>
      </c>
      <c r="I179" s="41">
        <f>(BETAW20L!D178/BETAW20L!I178-1)*100</f>
        <v>1.4555693823981031E-2</v>
      </c>
      <c r="J179" s="40">
        <f>BETAW20L!L178*BETAW20L!I178/1000</f>
        <v>0</v>
      </c>
      <c r="K179" s="17">
        <f>BETAW20L!E178</f>
        <v>349.68650000000002</v>
      </c>
      <c r="L179" s="39">
        <f>BETAW20L!E178/BETAW20L!F178</f>
        <v>7.6018804347826094</v>
      </c>
    </row>
    <row r="180" spans="2:12" x14ac:dyDescent="0.3">
      <c r="B180" s="21">
        <f>BETAW20L!B179</f>
        <v>44155</v>
      </c>
      <c r="C180" s="46">
        <f>BETAW20L!C179/BETAW20L!C180*C181</f>
        <v>74.574737231832486</v>
      </c>
      <c r="D180" s="45">
        <f>BETAW20L!I179/BETAW20L!I180*D181</f>
        <v>72.433866657116482</v>
      </c>
      <c r="E180" s="41">
        <f t="shared" si="28"/>
        <v>-2.8707718648214864</v>
      </c>
      <c r="F180" s="44">
        <f>LN(BETAW20L!C179/BETAW20L!C180)</f>
        <v>3.4114618777405271E-2</v>
      </c>
      <c r="G180" s="43">
        <f>LN(BETAW20L!I179/BETAW20L!I180)</f>
        <v>3.4126313827716956E-2</v>
      </c>
      <c r="H180" s="42">
        <f t="shared" si="29"/>
        <v>1.1695050311684441E-5</v>
      </c>
      <c r="I180" s="41">
        <f>(BETAW20L!D179/BETAW20L!I179-1)*100</f>
        <v>-2.1618219041252829E-2</v>
      </c>
      <c r="J180" s="40">
        <f>BETAW20L!L179*BETAW20L!I179/1000</f>
        <v>0</v>
      </c>
      <c r="K180" s="17">
        <f>BETAW20L!E179</f>
        <v>77.433920000000001</v>
      </c>
      <c r="L180" s="39">
        <f>BETAW20L!E179/BETAW20L!F179</f>
        <v>2.7654971428571429</v>
      </c>
    </row>
    <row r="181" spans="2:12" x14ac:dyDescent="0.3">
      <c r="B181" s="21">
        <f>BETAW20L!B180</f>
        <v>44154</v>
      </c>
      <c r="C181" s="46">
        <f>BETAW20L!C180/BETAW20L!C181*C182</f>
        <v>72.073554517966954</v>
      </c>
      <c r="D181" s="45">
        <f>BETAW20L!I180/BETAW20L!I181*D182</f>
        <v>70.003668491675995</v>
      </c>
      <c r="E181" s="41">
        <f t="shared" si="28"/>
        <v>-2.8719077893889167</v>
      </c>
      <c r="F181" s="44">
        <f>LN(BETAW20L!C180/BETAW20L!C181)</f>
        <v>-2.3076428105044847E-2</v>
      </c>
      <c r="G181" s="43">
        <f>LN(BETAW20L!I180/BETAW20L!I181)</f>
        <v>-2.4146280257809339E-2</v>
      </c>
      <c r="H181" s="42">
        <f t="shared" si="29"/>
        <v>-1.0698521527644916E-3</v>
      </c>
      <c r="I181" s="41">
        <f>(BETAW20L!D180/BETAW20L!I180-1)*100</f>
        <v>1.0006601776390456</v>
      </c>
      <c r="J181" s="40">
        <f>BETAW20L!L180*BETAW20L!I180/1000</f>
        <v>0</v>
      </c>
      <c r="K181" s="17">
        <f>BETAW20L!E180</f>
        <v>112.78410000000001</v>
      </c>
      <c r="L181" s="39">
        <f>BETAW20L!E180/BETAW20L!F180</f>
        <v>5.3706714285714288</v>
      </c>
    </row>
    <row r="182" spans="2:12" x14ac:dyDescent="0.3">
      <c r="B182" s="21">
        <f>BETAW20L!B181</f>
        <v>44153</v>
      </c>
      <c r="C182" s="46">
        <f>BETAW20L!C181/BETAW20L!C182*C183</f>
        <v>73.756093547524515</v>
      </c>
      <c r="D182" s="45">
        <f>BETAW20L!I181/BETAW20L!I182*D183</f>
        <v>71.714569511331618</v>
      </c>
      <c r="E182" s="41">
        <f t="shared" si="28"/>
        <v>-2.7679394854032591</v>
      </c>
      <c r="F182" s="44">
        <f>LN(BETAW20L!C181/BETAW20L!C182)</f>
        <v>1.8634254389921147E-2</v>
      </c>
      <c r="G182" s="43">
        <f>LN(BETAW20L!I181/BETAW20L!I182)</f>
        <v>1.6395231129965496E-2</v>
      </c>
      <c r="H182" s="42">
        <f t="shared" si="29"/>
        <v>-2.2390232599556505E-3</v>
      </c>
      <c r="I182" s="41">
        <f>(BETAW20L!D181/BETAW20L!I181-1)*100</f>
        <v>0.68240412605848899</v>
      </c>
      <c r="J182" s="40">
        <f>BETAW20L!L181*BETAW20L!I181/1000</f>
        <v>0</v>
      </c>
      <c r="K182" s="17">
        <f>BETAW20L!E181</f>
        <v>756.92449999999997</v>
      </c>
      <c r="L182" s="39">
        <f>BETAW20L!E181/BETAW20L!F181</f>
        <v>19.919065789473684</v>
      </c>
    </row>
    <row r="183" spans="2:12" x14ac:dyDescent="0.3">
      <c r="B183" s="21">
        <f>BETAW20L!B182</f>
        <v>44152</v>
      </c>
      <c r="C183" s="46">
        <f>BETAW20L!C182/BETAW20L!C183*C184</f>
        <v>72.394429931916804</v>
      </c>
      <c r="D183" s="45">
        <f>BETAW20L!I182/BETAW20L!I183*D184</f>
        <v>70.548378675859865</v>
      </c>
      <c r="E183" s="41">
        <f t="shared" si="28"/>
        <v>-2.5499907351892337</v>
      </c>
      <c r="F183" s="44">
        <f>LN(BETAW20L!C182/BETAW20L!C183)</f>
        <v>-6.0900665517367768E-3</v>
      </c>
      <c r="G183" s="43">
        <f>LN(BETAW20L!I182/BETAW20L!I183)</f>
        <v>-4.3734240388988883E-3</v>
      </c>
      <c r="H183" s="42">
        <f t="shared" si="29"/>
        <v>1.7166425128378885E-3</v>
      </c>
      <c r="I183" s="41">
        <f>(BETAW20L!D182/BETAW20L!I182-1)*100</f>
        <v>-1.3280420273843241</v>
      </c>
      <c r="J183" s="40">
        <f>BETAW20L!L182*BETAW20L!I182/1000</f>
        <v>0</v>
      </c>
      <c r="K183" s="17">
        <f>BETAW20L!E182</f>
        <v>481.58850000000001</v>
      </c>
      <c r="L183" s="39">
        <f>BETAW20L!E182/BETAW20L!F182</f>
        <v>15.049640625</v>
      </c>
    </row>
    <row r="184" spans="2:12" x14ac:dyDescent="0.3">
      <c r="B184" s="21">
        <f>BETAW20L!B183</f>
        <v>44151</v>
      </c>
      <c r="C184" s="46">
        <f>BETAW20L!C183/BETAW20L!C184*C185</f>
        <v>72.836662072937443</v>
      </c>
      <c r="D184" s="45">
        <f>BETAW20L!I183/BETAW20L!I184*D185</f>
        <v>70.85759231940068</v>
      </c>
      <c r="E184" s="41">
        <f t="shared" si="28"/>
        <v>-2.7171340602551997</v>
      </c>
      <c r="F184" s="44">
        <f>LN(BETAW20L!C183/BETAW20L!C184)</f>
        <v>5.5148763192833634E-2</v>
      </c>
      <c r="G184" s="43">
        <f>LN(BETAW20L!I183/BETAW20L!I184)</f>
        <v>5.5169094003905267E-2</v>
      </c>
      <c r="H184" s="42">
        <f t="shared" si="29"/>
        <v>2.0330811071632426E-5</v>
      </c>
      <c r="I184" s="41">
        <f>(BETAW20L!D183/BETAW20L!I183-1)*100</f>
        <v>2.5373495160985193E-2</v>
      </c>
      <c r="J184" s="40">
        <f>BETAW20L!L183*BETAW20L!I183/1000</f>
        <v>0</v>
      </c>
      <c r="K184" s="17">
        <f>BETAW20L!E183</f>
        <v>1327.6959999999999</v>
      </c>
      <c r="L184" s="39">
        <f>BETAW20L!E183/BETAW20L!F183</f>
        <v>26.033254901960781</v>
      </c>
    </row>
    <row r="185" spans="2:12" x14ac:dyDescent="0.3">
      <c r="B185" s="21">
        <f>BETAW20L!B184</f>
        <v>44148</v>
      </c>
      <c r="C185" s="46">
        <f>BETAW20L!C184/BETAW20L!C185*C186</f>
        <v>68.928564082522556</v>
      </c>
      <c r="D185" s="45">
        <f>BETAW20L!I184/BETAW20L!I185*D186</f>
        <v>67.054319308035844</v>
      </c>
      <c r="E185" s="41">
        <f t="shared" ref="E185:E208" si="30">(D185/C185-1)*100</f>
        <v>-2.7191118797177172</v>
      </c>
      <c r="F185" s="44">
        <f>LN(BETAW20L!C184/BETAW20L!C185)</f>
        <v>-2.5252155744181954E-2</v>
      </c>
      <c r="G185" s="43">
        <f>LN(BETAW20L!I184/BETAW20L!I185)</f>
        <v>-2.5255329597262545E-2</v>
      </c>
      <c r="H185" s="42">
        <f t="shared" ref="H185:H208" si="31">G185-F185</f>
        <v>-3.1738530805909548E-6</v>
      </c>
      <c r="I185" s="41">
        <f>(BETAW20L!D184/BETAW20L!I184-1)*100</f>
        <v>1.1203043580421124E-2</v>
      </c>
      <c r="J185" s="40">
        <f>BETAW20L!L184*BETAW20L!I184/1000</f>
        <v>0</v>
      </c>
      <c r="K185" s="17">
        <f>BETAW20L!E184</f>
        <v>167.32640000000001</v>
      </c>
      <c r="L185" s="39">
        <f>BETAW20L!E184/BETAW20L!F184</f>
        <v>5.5775466666666667</v>
      </c>
    </row>
    <row r="186" spans="2:12" x14ac:dyDescent="0.3">
      <c r="B186" s="21">
        <f>BETAW20L!B185</f>
        <v>44147</v>
      </c>
      <c r="C186" s="46">
        <f>BETAW20L!C185/BETAW20L!C186*C187</f>
        <v>70.691321965567582</v>
      </c>
      <c r="D186" s="45">
        <f>BETAW20L!I185/BETAW20L!I186*D187</f>
        <v>68.769364095584038</v>
      </c>
      <c r="E186" s="41">
        <f t="shared" si="30"/>
        <v>-2.7188031239813171</v>
      </c>
      <c r="F186" s="44">
        <f>LN(BETAW20L!C185/BETAW20L!C186)</f>
        <v>-8.864227677296433E-3</v>
      </c>
      <c r="G186" s="43">
        <f>LN(BETAW20L!I185/BETAW20L!I186)</f>
        <v>-1.6385306745773008E-2</v>
      </c>
      <c r="H186" s="42">
        <f t="shared" si="31"/>
        <v>-7.5210790684765751E-3</v>
      </c>
      <c r="I186" s="41">
        <f>(BETAW20L!D185/BETAW20L!I185-1)*100</f>
        <v>0.75719746709841385</v>
      </c>
      <c r="J186" s="40">
        <f>BETAW20L!L185*BETAW20L!I185/1000</f>
        <v>0</v>
      </c>
      <c r="K186" s="17">
        <f>BETAW20L!E185</f>
        <v>119.3312</v>
      </c>
      <c r="L186" s="39">
        <f>BETAW20L!E185/BETAW20L!F185</f>
        <v>5.1883130434782609</v>
      </c>
    </row>
    <row r="187" spans="2:12" x14ac:dyDescent="0.3">
      <c r="B187" s="21">
        <f>BETAW20L!B186</f>
        <v>44145</v>
      </c>
      <c r="C187" s="46">
        <f>BETAW20L!C186/BETAW20L!C187*C188</f>
        <v>71.320731431392289</v>
      </c>
      <c r="D187" s="45">
        <f>BETAW20L!I186/BETAW20L!I187*D188</f>
        <v>69.905453388955564</v>
      </c>
      <c r="E187" s="41">
        <f t="shared" si="30"/>
        <v>-1.9843852047397581</v>
      </c>
      <c r="F187" s="44">
        <f>LN(BETAW20L!C186/BETAW20L!C187)</f>
        <v>1.5315392136334892E-2</v>
      </c>
      <c r="G187" s="43">
        <f>LN(BETAW20L!I186/BETAW20L!I187)</f>
        <v>1.9645530562785056E-2</v>
      </c>
      <c r="H187" s="42">
        <f t="shared" si="31"/>
        <v>4.3301384264501641E-3</v>
      </c>
      <c r="I187" s="41">
        <f>(BETAW20L!D186/BETAW20L!I186-1)*100</f>
        <v>0.89736903745167851</v>
      </c>
      <c r="J187" s="40">
        <f>BETAW20L!L186*BETAW20L!I186/1000</f>
        <v>0</v>
      </c>
      <c r="K187" s="17">
        <f>BETAW20L!E186</f>
        <v>2336.5079999999998</v>
      </c>
      <c r="L187" s="39">
        <f>BETAW20L!E186/BETAW20L!F186</f>
        <v>29.955230769230766</v>
      </c>
    </row>
    <row r="188" spans="2:12" x14ac:dyDescent="0.3">
      <c r="B188" s="21">
        <f>BETAW20L!B187</f>
        <v>44144</v>
      </c>
      <c r="C188" s="46">
        <f>BETAW20L!C187/BETAW20L!C188*C189</f>
        <v>70.236748462471965</v>
      </c>
      <c r="D188" s="45">
        <f>BETAW20L!I187/BETAW20L!I188*D189</f>
        <v>68.545525656849378</v>
      </c>
      <c r="E188" s="41">
        <f t="shared" si="30"/>
        <v>-2.4078888084151817</v>
      </c>
      <c r="F188" s="44">
        <f>LN(BETAW20L!C187/BETAW20L!C188)</f>
        <v>7.7296119378860897E-2</v>
      </c>
      <c r="G188" s="43">
        <f>LN(BETAW20L!I187/BETAW20L!I188)</f>
        <v>7.8554691712436744E-2</v>
      </c>
      <c r="H188" s="42">
        <f t="shared" si="31"/>
        <v>1.258572333575847E-3</v>
      </c>
      <c r="I188" s="41">
        <f>(BETAW20L!D187/BETAW20L!I187-1)*100</f>
        <v>8.5989790346974182E-2</v>
      </c>
      <c r="J188" s="40">
        <f>BETAW20L!L187*BETAW20L!I187/1000</f>
        <v>639.84979450317121</v>
      </c>
      <c r="K188" s="17">
        <f>BETAW20L!E187</f>
        <v>1867.65</v>
      </c>
      <c r="L188" s="39">
        <f>BETAW20L!E187/BETAW20L!F187</f>
        <v>12.049354838709679</v>
      </c>
    </row>
    <row r="189" spans="2:12" x14ac:dyDescent="0.3">
      <c r="B189" s="21">
        <f>BETAW20L!B188</f>
        <v>44141</v>
      </c>
      <c r="C189" s="46">
        <f>BETAW20L!C188/BETAW20L!C189*C190</f>
        <v>65.012238517391026</v>
      </c>
      <c r="D189" s="45">
        <f>BETAW20L!I188/BETAW20L!I189*D190</f>
        <v>63.367013923571982</v>
      </c>
      <c r="E189" s="41">
        <f t="shared" si="30"/>
        <v>-2.530638278789521</v>
      </c>
      <c r="F189" s="44">
        <f>LN(BETAW20L!C188/BETAW20L!C189)</f>
        <v>3.188853011858242E-2</v>
      </c>
      <c r="G189" s="43">
        <f>LN(BETAW20L!I188/BETAW20L!I189)</f>
        <v>3.020359864927431E-2</v>
      </c>
      <c r="H189" s="42">
        <f t="shared" si="31"/>
        <v>-1.6849314693081104E-3</v>
      </c>
      <c r="I189" s="41">
        <f>(BETAW20L!D188/BETAW20L!I188-1)*100</f>
        <v>0.42093930667541635</v>
      </c>
      <c r="J189" s="40">
        <f>BETAW20L!L188*BETAW20L!I188/1000</f>
        <v>0</v>
      </c>
      <c r="K189" s="17">
        <f>BETAW20L!E188</f>
        <v>720.73699999999997</v>
      </c>
      <c r="L189" s="39">
        <f>BETAW20L!E188/BETAW20L!F188</f>
        <v>14.708918367346937</v>
      </c>
    </row>
    <row r="190" spans="2:12" x14ac:dyDescent="0.3">
      <c r="B190" s="21">
        <f>BETAW20L!B189</f>
        <v>44140</v>
      </c>
      <c r="C190" s="46">
        <f>BETAW20L!C189/BETAW20L!C190*C191</f>
        <v>62.971799987658613</v>
      </c>
      <c r="D190" s="45">
        <f>BETAW20L!I189/BETAW20L!I190*D191</f>
        <v>61.481716767578462</v>
      </c>
      <c r="E190" s="41">
        <f t="shared" si="30"/>
        <v>-2.3662706487224128</v>
      </c>
      <c r="F190" s="44">
        <f>LN(BETAW20L!C189/BETAW20L!C190)</f>
        <v>3.530482338826612E-2</v>
      </c>
      <c r="G190" s="43">
        <f>LN(BETAW20L!I189/BETAW20L!I190)</f>
        <v>3.7862058551610962E-2</v>
      </c>
      <c r="H190" s="42">
        <f t="shared" si="31"/>
        <v>2.5572351633448426E-3</v>
      </c>
      <c r="I190" s="41">
        <f>(BETAW20L!D189/BETAW20L!I189-1)*100</f>
        <v>0.36391038559608901</v>
      </c>
      <c r="J190" s="40">
        <f>BETAW20L!L189*BETAW20L!I189/1000</f>
        <v>0</v>
      </c>
      <c r="K190" s="17">
        <f>BETAW20L!E189</f>
        <v>395.6157</v>
      </c>
      <c r="L190" s="39">
        <f>BETAW20L!E189/BETAW20L!F189</f>
        <v>8.6003413043478254</v>
      </c>
    </row>
    <row r="191" spans="2:12" x14ac:dyDescent="0.3">
      <c r="B191" s="21">
        <f>BETAW20L!B190</f>
        <v>44139</v>
      </c>
      <c r="C191" s="46">
        <f>BETAW20L!C190/BETAW20L!C191*C192</f>
        <v>60.78737890038461</v>
      </c>
      <c r="D191" s="45">
        <f>BETAW20L!I190/BETAW20L!I191*D192</f>
        <v>59.197409573599082</v>
      </c>
      <c r="E191" s="41">
        <f t="shared" si="30"/>
        <v>-2.615624090966473</v>
      </c>
      <c r="F191" s="44">
        <f>LN(BETAW20L!C190/BETAW20L!C191)</f>
        <v>5.6668910878969816E-3</v>
      </c>
      <c r="G191" s="43">
        <f>LN(BETAW20L!I190/BETAW20L!I191)</f>
        <v>1.5913626240069399E-3</v>
      </c>
      <c r="H191" s="42">
        <f t="shared" si="31"/>
        <v>-4.075528463890042E-3</v>
      </c>
      <c r="I191" s="41">
        <f>(BETAW20L!D190/BETAW20L!I190-1)*100</f>
        <v>0.58122393997110944</v>
      </c>
      <c r="J191" s="40">
        <f>BETAW20L!L190*BETAW20L!I190/1000</f>
        <v>0</v>
      </c>
      <c r="K191" s="17">
        <f>BETAW20L!E190</f>
        <v>452.89070000000004</v>
      </c>
      <c r="L191" s="39">
        <f>BETAW20L!E190/BETAW20L!F190</f>
        <v>10.064237777777779</v>
      </c>
    </row>
    <row r="192" spans="2:12" x14ac:dyDescent="0.3">
      <c r="B192" s="21">
        <f>BETAW20L!B191</f>
        <v>44138</v>
      </c>
      <c r="C192" s="46">
        <f>BETAW20L!C191/BETAW20L!C192*C193</f>
        <v>60.443877655963952</v>
      </c>
      <c r="D192" s="45">
        <f>BETAW20L!I191/BETAW20L!I192*D193</f>
        <v>59.103279945616279</v>
      </c>
      <c r="E192" s="41">
        <f t="shared" si="30"/>
        <v>-2.2179214212200704</v>
      </c>
      <c r="F192" s="44">
        <f>LN(BETAW20L!C191/BETAW20L!C192)</f>
        <v>9.802945252448339E-2</v>
      </c>
      <c r="G192" s="43">
        <f>LN(BETAW20L!I191/BETAW20L!I192)</f>
        <v>0.10961731193297154</v>
      </c>
      <c r="H192" s="42">
        <f t="shared" si="31"/>
        <v>1.1587859408488152E-2</v>
      </c>
      <c r="I192" s="41">
        <f>(BETAW20L!D191/BETAW20L!I191-1)*100</f>
        <v>-1.0348843812861941</v>
      </c>
      <c r="J192" s="40">
        <f>BETAW20L!L191*BETAW20L!I191/1000</f>
        <v>0</v>
      </c>
      <c r="K192" s="17">
        <f>BETAW20L!E191</f>
        <v>448.36250000000001</v>
      </c>
      <c r="L192" s="39">
        <f>BETAW20L!E191/BETAW20L!F191</f>
        <v>7.8660087719298248</v>
      </c>
    </row>
    <row r="193" spans="2:12" x14ac:dyDescent="0.3">
      <c r="B193" s="21">
        <f>BETAW20L!B192</f>
        <v>44137</v>
      </c>
      <c r="C193" s="46">
        <f>BETAW20L!C192/BETAW20L!C193*C194</f>
        <v>54.79976140033321</v>
      </c>
      <c r="D193" s="45">
        <f>BETAW20L!I192/BETAW20L!I193*D194</f>
        <v>52.967001644727375</v>
      </c>
      <c r="E193" s="41">
        <f t="shared" si="30"/>
        <v>-3.3444666706061388</v>
      </c>
      <c r="F193" s="44">
        <f>LN(BETAW20L!C192/BETAW20L!C193)</f>
        <v>5.164499728521646E-2</v>
      </c>
      <c r="G193" s="43">
        <f>LN(BETAW20L!I192/BETAW20L!I193)</f>
        <v>4.4256120655072291E-2</v>
      </c>
      <c r="H193" s="42">
        <f t="shared" si="31"/>
        <v>-7.3888766301441686E-3</v>
      </c>
      <c r="I193" s="41">
        <f>(BETAW20L!D192/BETAW20L!I192-1)*100</f>
        <v>0.31765319947762993</v>
      </c>
      <c r="J193" s="40">
        <f>BETAW20L!L192*BETAW20L!I192/1000</f>
        <v>0</v>
      </c>
      <c r="K193" s="17">
        <f>BETAW20L!E192</f>
        <v>235.0316</v>
      </c>
      <c r="L193" s="39">
        <f>BETAW20L!E192/BETAW20L!F192</f>
        <v>4.5198384615384617</v>
      </c>
    </row>
    <row r="194" spans="2:12" x14ac:dyDescent="0.3">
      <c r="B194" s="21">
        <f>BETAW20L!B193</f>
        <v>44134</v>
      </c>
      <c r="C194" s="46">
        <f>BETAW20L!C193/BETAW20L!C194*C195</f>
        <v>52.041466976571975</v>
      </c>
      <c r="D194" s="45">
        <f>BETAW20L!I193/BETAW20L!I194*D195</f>
        <v>50.67400151874596</v>
      </c>
      <c r="E194" s="41">
        <f t="shared" si="30"/>
        <v>-2.6276458702473193</v>
      </c>
      <c r="F194" s="44">
        <f>LN(BETAW20L!C193/BETAW20L!C194)</f>
        <v>-3.5335249340012739E-2</v>
      </c>
      <c r="G194" s="43">
        <f>LN(BETAW20L!I193/BETAW20L!I194)</f>
        <v>-3.6668508095024435E-2</v>
      </c>
      <c r="H194" s="42">
        <f t="shared" si="31"/>
        <v>-1.3332587550116959E-3</v>
      </c>
      <c r="I194" s="41">
        <f>(BETAW20L!D193/BETAW20L!I193-1)*100</f>
        <v>3.6989190326419674E-2</v>
      </c>
      <c r="J194" s="40">
        <f>BETAW20L!L193*BETAW20L!I193/1000</f>
        <v>473.02503187066975</v>
      </c>
      <c r="K194" s="17">
        <f>BETAW20L!E193</f>
        <v>171.4915</v>
      </c>
      <c r="L194" s="39">
        <f>BETAW20L!E193/BETAW20L!F193</f>
        <v>2.4853840579710145</v>
      </c>
    </row>
    <row r="195" spans="2:12" x14ac:dyDescent="0.3">
      <c r="B195" s="21">
        <f>BETAW20L!B194</f>
        <v>44133</v>
      </c>
      <c r="C195" s="46">
        <f>BETAW20L!C194/BETAW20L!C195*C196</f>
        <v>53.913240224612785</v>
      </c>
      <c r="D195" s="45">
        <f>BETAW20L!I194/BETAW20L!I195*D196</f>
        <v>52.566629413311801</v>
      </c>
      <c r="E195" s="41">
        <f t="shared" si="30"/>
        <v>-2.4977367446118004</v>
      </c>
      <c r="F195" s="44">
        <f>LN(BETAW20L!C194/BETAW20L!C195)</f>
        <v>-9.0391804221667642E-3</v>
      </c>
      <c r="G195" s="43">
        <f>LN(BETAW20L!I194/BETAW20L!I195)</f>
        <v>-9.1392522496594828E-3</v>
      </c>
      <c r="H195" s="42">
        <f t="shared" si="31"/>
        <v>-1.0007182749271863E-4</v>
      </c>
      <c r="I195" s="41">
        <f>(BETAW20L!D194/BETAW20L!I194-1)*100</f>
        <v>1.4077898032785141</v>
      </c>
      <c r="J195" s="40">
        <f>BETAW20L!L194*BETAW20L!I194/1000</f>
        <v>0</v>
      </c>
      <c r="K195" s="17">
        <f>BETAW20L!E194</f>
        <v>200.68629999999999</v>
      </c>
      <c r="L195" s="39">
        <f>BETAW20L!E194/BETAW20L!F194</f>
        <v>5.1458025641025635</v>
      </c>
    </row>
    <row r="196" spans="2:12" x14ac:dyDescent="0.3">
      <c r="B196" s="21">
        <f>BETAW20L!B195</f>
        <v>44132</v>
      </c>
      <c r="C196" s="46">
        <f>BETAW20L!C195/BETAW20L!C196*C197</f>
        <v>54.40278092025423</v>
      </c>
      <c r="D196" s="45">
        <f>BETAW20L!I195/BETAW20L!I196*D197</f>
        <v>53.049251141008611</v>
      </c>
      <c r="E196" s="41">
        <f t="shared" si="30"/>
        <v>-2.4879790267149704</v>
      </c>
      <c r="F196" s="44">
        <f>LN(BETAW20L!C195/BETAW20L!C196)</f>
        <v>-9.7888151089395706E-2</v>
      </c>
      <c r="G196" s="43">
        <f>LN(BETAW20L!I195/BETAW20L!I196)</f>
        <v>-9.853960620204831E-2</v>
      </c>
      <c r="H196" s="42">
        <f t="shared" si="31"/>
        <v>-6.514551126526047E-4</v>
      </c>
      <c r="I196" s="41">
        <f>(BETAW20L!D195/BETAW20L!I195-1)*100</f>
        <v>0.60638450108578823</v>
      </c>
      <c r="J196" s="40">
        <f>BETAW20L!L195*BETAW20L!I195/1000</f>
        <v>0</v>
      </c>
      <c r="K196" s="17">
        <f>BETAW20L!E195</f>
        <v>347.20490000000001</v>
      </c>
      <c r="L196" s="39">
        <f>BETAW20L!E195/BETAW20L!F195</f>
        <v>2.9931456896551727</v>
      </c>
    </row>
    <row r="197" spans="2:12" x14ac:dyDescent="0.3">
      <c r="B197" s="21">
        <f>BETAW20L!B196</f>
        <v>44131</v>
      </c>
      <c r="C197" s="46">
        <f>BETAW20L!C196/BETAW20L!C197*C198</f>
        <v>59.997531727584999</v>
      </c>
      <c r="D197" s="45">
        <f>BETAW20L!I196/BETAW20L!I197*D198</f>
        <v>58.542931393691767</v>
      </c>
      <c r="E197" s="41">
        <f t="shared" si="30"/>
        <v>-2.4244336258660626</v>
      </c>
      <c r="F197" s="44">
        <f>LN(BETAW20L!C196/BETAW20L!C197)</f>
        <v>-7.5479789351961691E-3</v>
      </c>
      <c r="G197" s="43">
        <f>LN(BETAW20L!I196/BETAW20L!I197)</f>
        <v>-7.4545457802824783E-3</v>
      </c>
      <c r="H197" s="42">
        <f t="shared" si="31"/>
        <v>9.3433154913690787E-5</v>
      </c>
      <c r="I197" s="41">
        <f>(BETAW20L!D196/BETAW20L!I196-1)*100</f>
        <v>-0.81959026416839054</v>
      </c>
      <c r="J197" s="40">
        <f>BETAW20L!L196*BETAW20L!I196/1000</f>
        <v>0</v>
      </c>
      <c r="K197" s="17">
        <f>BETAW20L!E196</f>
        <v>51.048110000000001</v>
      </c>
      <c r="L197" s="39">
        <f>BETAW20L!E196/BETAW20L!F196</f>
        <v>2.2194830434782609</v>
      </c>
    </row>
    <row r="198" spans="2:12" x14ac:dyDescent="0.3">
      <c r="B198" s="21">
        <f>BETAW20L!B197</f>
        <v>44130</v>
      </c>
      <c r="C198" s="46">
        <f>BETAW20L!C197/BETAW20L!C198*C199</f>
        <v>60.452105230680615</v>
      </c>
      <c r="D198" s="45">
        <f>BETAW20L!I197/BETAW20L!I198*D199</f>
        <v>58.980973028081443</v>
      </c>
      <c r="E198" s="41">
        <f t="shared" si="30"/>
        <v>-2.4335499929827864</v>
      </c>
      <c r="F198" s="44">
        <f>LN(BETAW20L!C197/BETAW20L!C198)</f>
        <v>-1.6769122811755355E-2</v>
      </c>
      <c r="G198" s="43">
        <f>LN(BETAW20L!I197/BETAW20L!I198)</f>
        <v>-2.8632374487018976E-2</v>
      </c>
      <c r="H198" s="42">
        <f t="shared" si="31"/>
        <v>-1.1863251675263621E-2</v>
      </c>
      <c r="I198" s="41">
        <f>(BETAW20L!D197/BETAW20L!I197-1)*100</f>
        <v>-0.10314104248546618</v>
      </c>
      <c r="J198" s="40">
        <f>BETAW20L!L197*BETAW20L!I197/1000</f>
        <v>0</v>
      </c>
      <c r="K198" s="17">
        <f>BETAW20L!E197</f>
        <v>39.381980000000006</v>
      </c>
      <c r="L198" s="39">
        <f>BETAW20L!E197/BETAW20L!F197</f>
        <v>2.4613737500000004</v>
      </c>
    </row>
    <row r="199" spans="2:12" x14ac:dyDescent="0.3">
      <c r="B199" s="21">
        <f>BETAW20L!B198</f>
        <v>44127</v>
      </c>
      <c r="C199" s="46">
        <f>BETAW20L!C198/BETAW20L!C199*C200</f>
        <v>61.474381389225989</v>
      </c>
      <c r="D199" s="45">
        <f>BETAW20L!I198/BETAW20L!I199*D200</f>
        <v>60.694147422235659</v>
      </c>
      <c r="E199" s="41">
        <f t="shared" si="30"/>
        <v>-1.2692018192916321</v>
      </c>
      <c r="F199" s="44">
        <f>LN(BETAW20L!C198/BETAW20L!C199)</f>
        <v>3.183702147924608E-3</v>
      </c>
      <c r="G199" s="43">
        <f>LN(BETAW20L!I198/BETAW20L!I199)</f>
        <v>1.4644245084009201E-2</v>
      </c>
      <c r="H199" s="42">
        <f t="shared" si="31"/>
        <v>1.1460542936084592E-2</v>
      </c>
      <c r="I199" s="41">
        <f>(BETAW20L!D198/BETAW20L!I198-1)*100</f>
        <v>-0.85776957019236821</v>
      </c>
      <c r="J199" s="40">
        <f>BETAW20L!L198*BETAW20L!I198/1000</f>
        <v>0</v>
      </c>
      <c r="K199" s="17">
        <f>BETAW20L!E198</f>
        <v>63.715960000000003</v>
      </c>
      <c r="L199" s="39">
        <f>BETAW20L!E198/BETAW20L!F198</f>
        <v>6.3715960000000003</v>
      </c>
    </row>
    <row r="200" spans="2:12" x14ac:dyDescent="0.3">
      <c r="B200" s="21">
        <f>BETAW20L!B199</f>
        <v>44126</v>
      </c>
      <c r="C200" s="46">
        <f>BETAW20L!C199/BETAW20L!C200*C201</f>
        <v>61.278976489705251</v>
      </c>
      <c r="D200" s="45">
        <f>BETAW20L!I199/BETAW20L!I200*D201</f>
        <v>59.811803848437343</v>
      </c>
      <c r="E200" s="41">
        <f t="shared" si="30"/>
        <v>-2.3942512184654263</v>
      </c>
      <c r="F200" s="44">
        <f>LN(BETAW20L!C199/BETAW20L!C200)</f>
        <v>1.5452319242505316E-3</v>
      </c>
      <c r="G200" s="43">
        <f>LN(BETAW20L!I199/BETAW20L!I200)</f>
        <v>2.129494015379119E-3</v>
      </c>
      <c r="H200" s="42">
        <f t="shared" si="31"/>
        <v>5.8426209112858742E-4</v>
      </c>
      <c r="I200" s="41">
        <f>(BETAW20L!D199/BETAW20L!I199-1)*100</f>
        <v>0.65850865356913424</v>
      </c>
      <c r="J200" s="40">
        <f>BETAW20L!L199*BETAW20L!I199/1000</f>
        <v>0</v>
      </c>
      <c r="K200" s="17">
        <f>BETAW20L!E199</f>
        <v>59.696809999999999</v>
      </c>
      <c r="L200" s="39">
        <f>BETAW20L!E199/BETAW20L!F199</f>
        <v>3.731050625</v>
      </c>
    </row>
    <row r="201" spans="2:12" x14ac:dyDescent="0.3">
      <c r="B201" s="21">
        <f>BETAW20L!B200</f>
        <v>44125</v>
      </c>
      <c r="C201" s="46">
        <f>BETAW20L!C200/BETAW20L!C201*C202</f>
        <v>61.184359380463619</v>
      </c>
      <c r="D201" s="45">
        <f>BETAW20L!I200/BETAW20L!I201*D202</f>
        <v>59.684570489512154</v>
      </c>
      <c r="E201" s="41">
        <f t="shared" si="30"/>
        <v>-2.4512619011425874</v>
      </c>
      <c r="F201" s="44">
        <f>LN(BETAW20L!C200/BETAW20L!C201)</f>
        <v>-1.8188982081170178E-2</v>
      </c>
      <c r="G201" s="43">
        <f>LN(BETAW20L!I200/BETAW20L!I201)</f>
        <v>-2.1479264907719321E-2</v>
      </c>
      <c r="H201" s="42">
        <f t="shared" si="31"/>
        <v>-3.2902828265491436E-3</v>
      </c>
      <c r="I201" s="41">
        <f>(BETAW20L!D200/BETAW20L!I200-1)*100</f>
        <v>-0.41923553076880227</v>
      </c>
      <c r="J201" s="40">
        <f>BETAW20L!L200*BETAW20L!I200/1000</f>
        <v>0</v>
      </c>
      <c r="K201" s="17">
        <f>BETAW20L!E200</f>
        <v>66.071809999999999</v>
      </c>
      <c r="L201" s="39">
        <f>BETAW20L!E200/BETAW20L!F200</f>
        <v>3.0032640909090911</v>
      </c>
    </row>
    <row r="202" spans="2:12" x14ac:dyDescent="0.3">
      <c r="B202" s="21">
        <f>BETAW20L!B201</f>
        <v>44124</v>
      </c>
      <c r="C202" s="46">
        <f>BETAW20L!C201/BETAW20L!C202*C203</f>
        <v>62.307423329288113</v>
      </c>
      <c r="D202" s="45">
        <f>BETAW20L!I201/BETAW20L!I202*D203</f>
        <v>60.980418298627505</v>
      </c>
      <c r="E202" s="41">
        <f t="shared" si="30"/>
        <v>-2.129770354404692</v>
      </c>
      <c r="F202" s="44">
        <f>LN(BETAW20L!C201/BETAW20L!C202)</f>
        <v>9.9196301492116643E-3</v>
      </c>
      <c r="G202" s="43">
        <f>LN(BETAW20L!I201/BETAW20L!I202)</f>
        <v>9.6303399620652503E-3</v>
      </c>
      <c r="H202" s="42">
        <f t="shared" si="31"/>
        <v>-2.8929018714641402E-4</v>
      </c>
      <c r="I202" s="41">
        <f>(BETAW20L!D201/BETAW20L!I201-1)*100</f>
        <v>9.9779831718271872E-2</v>
      </c>
      <c r="J202" s="40">
        <f>BETAW20L!L201*BETAW20L!I201/1000</f>
        <v>0</v>
      </c>
      <c r="K202" s="17">
        <f>BETAW20L!E201</f>
        <v>238.84829999999999</v>
      </c>
      <c r="L202" s="39">
        <f>BETAW20L!E201/BETAW20L!F201</f>
        <v>10.856740909090909</v>
      </c>
    </row>
    <row r="203" spans="2:12" x14ac:dyDescent="0.3">
      <c r="B203" s="21">
        <f>BETAW20L!B202</f>
        <v>44123</v>
      </c>
      <c r="C203" s="46">
        <f>BETAW20L!C202/BETAW20L!C203*C204</f>
        <v>61.692412119217565</v>
      </c>
      <c r="D203" s="45">
        <f>BETAW20L!I202/BETAW20L!I203*D204</f>
        <v>60.395974850862785</v>
      </c>
      <c r="E203" s="41">
        <f t="shared" si="30"/>
        <v>-2.1014533616378617</v>
      </c>
      <c r="F203" s="44">
        <f>LN(BETAW20L!C202/BETAW20L!C203)</f>
        <v>-8.7965912202786125E-3</v>
      </c>
      <c r="G203" s="43">
        <f>LN(BETAW20L!I202/BETAW20L!I203)</f>
        <v>-8.1676725940464708E-3</v>
      </c>
      <c r="H203" s="42">
        <f t="shared" si="31"/>
        <v>6.2891862623214168E-4</v>
      </c>
      <c r="I203" s="41">
        <f>(BETAW20L!D202/BETAW20L!I202-1)*100</f>
        <v>-0.84722148825634447</v>
      </c>
      <c r="J203" s="40">
        <f>BETAW20L!L202*BETAW20L!I202/1000</f>
        <v>0</v>
      </c>
      <c r="K203" s="17">
        <f>BETAW20L!E202</f>
        <v>20.08839</v>
      </c>
      <c r="L203" s="39">
        <f>BETAW20L!E202/BETAW20L!F202</f>
        <v>1.5452607692307692</v>
      </c>
    </row>
    <row r="204" spans="2:12" x14ac:dyDescent="0.3">
      <c r="B204" s="21">
        <f>BETAW20L!B203</f>
        <v>44120</v>
      </c>
      <c r="C204" s="46">
        <f>BETAW20L!C203/BETAW20L!C204*C205</f>
        <v>62.237488944196471</v>
      </c>
      <c r="D204" s="45">
        <f>BETAW20L!I203/BETAW20L!I204*D205</f>
        <v>60.891289429528321</v>
      </c>
      <c r="E204" s="41">
        <f t="shared" si="30"/>
        <v>-2.1630042238291236</v>
      </c>
      <c r="F204" s="44">
        <f>LN(BETAW20L!C203/BETAW20L!C204)</f>
        <v>3.353921673066497E-2</v>
      </c>
      <c r="G204" s="43">
        <f>LN(BETAW20L!I203/BETAW20L!I204)</f>
        <v>3.6222425427805363E-2</v>
      </c>
      <c r="H204" s="42">
        <f t="shared" si="31"/>
        <v>2.6832086971403935E-3</v>
      </c>
      <c r="I204" s="41">
        <f>(BETAW20L!D203/BETAW20L!I203-1)*100</f>
        <v>0.52779153286117708</v>
      </c>
      <c r="J204" s="40">
        <f>BETAW20L!L203*BETAW20L!I203/1000</f>
        <v>0</v>
      </c>
      <c r="K204" s="17">
        <f>BETAW20L!E203</f>
        <v>313.5641</v>
      </c>
      <c r="L204" s="39">
        <f>BETAW20L!E203/BETAW20L!F203</f>
        <v>8.4747054054054054</v>
      </c>
    </row>
    <row r="205" spans="2:12" x14ac:dyDescent="0.3">
      <c r="B205" s="21">
        <f>BETAW20L!B204</f>
        <v>44119</v>
      </c>
      <c r="C205" s="46">
        <f>BETAW20L!C204/BETAW20L!C205*C206</f>
        <v>60.184709052389081</v>
      </c>
      <c r="D205" s="45">
        <f>BETAW20L!I204/BETAW20L!I205*D206</f>
        <v>58.725127891407901</v>
      </c>
      <c r="E205" s="41">
        <f t="shared" si="30"/>
        <v>-2.4251694225366438</v>
      </c>
      <c r="F205" s="44">
        <f>LN(BETAW20L!C204/BETAW20L!C205)</f>
        <v>-5.2461443005037481E-2</v>
      </c>
      <c r="G205" s="43">
        <f>LN(BETAW20L!I204/BETAW20L!I205)</f>
        <v>-6.1706999173005365E-2</v>
      </c>
      <c r="H205" s="42">
        <f t="shared" si="31"/>
        <v>-9.2455561679678847E-3</v>
      </c>
      <c r="I205" s="41">
        <f>(BETAW20L!D204/BETAW20L!I204-1)*100</f>
        <v>2.1562946803083793</v>
      </c>
      <c r="J205" s="40">
        <f>BETAW20L!L204*BETAW20L!I204/1000</f>
        <v>411.13472382133989</v>
      </c>
      <c r="K205" s="17">
        <f>BETAW20L!E204</f>
        <v>487.3356</v>
      </c>
      <c r="L205" s="39">
        <f>BETAW20L!E204/BETAW20L!F204</f>
        <v>3.8372881889763781</v>
      </c>
    </row>
    <row r="206" spans="2:12" x14ac:dyDescent="0.3">
      <c r="B206" s="21">
        <f>BETAW20L!B205</f>
        <v>44118</v>
      </c>
      <c r="C206" s="46">
        <f>BETAW20L!C205/BETAW20L!C206*C207</f>
        <v>63.426373490754258</v>
      </c>
      <c r="D206" s="45">
        <f>BETAW20L!I205/BETAW20L!I206*D207</f>
        <v>62.463020367700743</v>
      </c>
      <c r="E206" s="41">
        <f t="shared" si="30"/>
        <v>-1.5188526003208191</v>
      </c>
      <c r="F206" s="44">
        <f>LN(BETAW20L!C205/BETAW20L!C206)</f>
        <v>1.2137179988061068E-2</v>
      </c>
      <c r="G206" s="43">
        <f>LN(BETAW20L!I205/BETAW20L!I206)</f>
        <v>1.3389804804884742E-2</v>
      </c>
      <c r="H206" s="42">
        <f t="shared" si="31"/>
        <v>1.2526248168236737E-3</v>
      </c>
      <c r="I206" s="41">
        <f>(BETAW20L!D205/BETAW20L!I205-1)*100</f>
        <v>1.2568574587327186</v>
      </c>
      <c r="J206" s="40">
        <f>BETAW20L!L205*BETAW20L!I205/1000</f>
        <v>0</v>
      </c>
      <c r="K206" s="17">
        <f>BETAW20L!E205</f>
        <v>118.0514</v>
      </c>
      <c r="L206" s="39">
        <f>BETAW20L!E205/BETAW20L!F205</f>
        <v>5.132669565217391</v>
      </c>
    </row>
    <row r="207" spans="2:12" x14ac:dyDescent="0.3">
      <c r="B207" s="21">
        <f>BETAW20L!B206</f>
        <v>44117</v>
      </c>
      <c r="C207" s="46">
        <f>BETAW20L!C206/BETAW20L!C207*C208</f>
        <v>62.661209042104602</v>
      </c>
      <c r="D207" s="45">
        <f>BETAW20L!I206/BETAW20L!I207*D208</f>
        <v>61.632227209055948</v>
      </c>
      <c r="E207" s="41">
        <f t="shared" si="30"/>
        <v>-1.6421352999384964</v>
      </c>
      <c r="F207" s="44">
        <f>LN(BETAW20L!C206/BETAW20L!C207)</f>
        <v>-2.780699336712825E-2</v>
      </c>
      <c r="G207" s="43">
        <f>LN(BETAW20L!I206/BETAW20L!I207)</f>
        <v>-2.4982325358508136E-2</v>
      </c>
      <c r="H207" s="42">
        <f t="shared" si="31"/>
        <v>2.824668008620114E-3</v>
      </c>
      <c r="I207" s="41">
        <f>(BETAW20L!D206/BETAW20L!I206-1)*100</f>
        <v>0.29263170503477376</v>
      </c>
      <c r="J207" s="40">
        <f>BETAW20L!L206*BETAW20L!I206/1000</f>
        <v>0</v>
      </c>
      <c r="K207" s="17">
        <f>BETAW20L!E206</f>
        <v>217.28629999999998</v>
      </c>
      <c r="L207" s="39">
        <f>BETAW20L!E206/BETAW20L!F206</f>
        <v>3.0178652777777777</v>
      </c>
    </row>
    <row r="208" spans="2:12" x14ac:dyDescent="0.3">
      <c r="B208" s="21">
        <f>BETAW20L!B207</f>
        <v>44116</v>
      </c>
      <c r="C208" s="46">
        <f>BETAW20L!C207/BETAW20L!C208*C209</f>
        <v>64.428080712507963</v>
      </c>
      <c r="D208" s="45">
        <f>BETAW20L!I207/BETAW20L!I208*D209</f>
        <v>63.191337574934835</v>
      </c>
      <c r="E208" s="41">
        <f t="shared" si="30"/>
        <v>-1.9195715965709792</v>
      </c>
      <c r="F208" s="44">
        <f>LN(BETAW20L!C207/BETAW20L!C208)</f>
        <v>-1.8660798310534618E-2</v>
      </c>
      <c r="G208" s="43">
        <f>LN(BETAW20L!I207/BETAW20L!I208)</f>
        <v>-2.4515339730317682E-2</v>
      </c>
      <c r="H208" s="42">
        <f t="shared" si="31"/>
        <v>-5.8545414197830638E-3</v>
      </c>
      <c r="I208" s="41">
        <f>(BETAW20L!D207/BETAW20L!I207-1)*100</f>
        <v>0.36105892668742978</v>
      </c>
      <c r="J208" s="40">
        <f>BETAW20L!L207*BETAW20L!I207/1000</f>
        <v>0</v>
      </c>
      <c r="K208" s="17">
        <f>BETAW20L!E207</f>
        <v>159.8699</v>
      </c>
      <c r="L208" s="39">
        <f>BETAW20L!E207/BETAW20L!F207</f>
        <v>3.1973980000000002</v>
      </c>
    </row>
    <row r="209" spans="2:12" x14ac:dyDescent="0.3">
      <c r="B209" s="21">
        <f>BETAW20L!B208</f>
        <v>44113</v>
      </c>
      <c r="C209" s="46">
        <f>BETAW20L!C208/BETAW20L!C209*C210</f>
        <v>65.641647983215734</v>
      </c>
      <c r="D209" s="45">
        <f>BETAW20L!I208/BETAW20L!I209*D210</f>
        <v>64.75963987011481</v>
      </c>
      <c r="E209" s="41">
        <f t="shared" ref="E209:E213" si="32">(D209/C209-1)*100</f>
        <v>-1.3436714954603968</v>
      </c>
      <c r="F209" s="44">
        <f>LN(BETAW20L!C208/BETAW20L!C209)</f>
        <v>-2.4728532775723559E-2</v>
      </c>
      <c r="G209" s="43">
        <f>LN(BETAW20L!I208/BETAW20L!I209)</f>
        <v>-2.0904129556132075E-2</v>
      </c>
      <c r="H209" s="42">
        <f t="shared" ref="H209:H213" si="33">G209-F209</f>
        <v>3.8244032195914844E-3</v>
      </c>
      <c r="I209" s="41">
        <f>(BETAW20L!D208/BETAW20L!I208-1)*100</f>
        <v>8.1089875400719436E-2</v>
      </c>
      <c r="J209" s="40">
        <f>BETAW20L!L208*BETAW20L!I208/1000</f>
        <v>453.38235281501341</v>
      </c>
      <c r="K209" s="17">
        <f>BETAW20L!E208</f>
        <v>316.40959999999995</v>
      </c>
      <c r="L209" s="39">
        <f>BETAW20L!E208/BETAW20L!F208</f>
        <v>4.4564732394366189</v>
      </c>
    </row>
    <row r="210" spans="2:12" x14ac:dyDescent="0.3">
      <c r="B210" s="21">
        <f>BETAW20L!B209</f>
        <v>44112</v>
      </c>
      <c r="C210" s="46">
        <f>BETAW20L!C209/BETAW20L!C210*C211</f>
        <v>67.285106032869152</v>
      </c>
      <c r="D210" s="45">
        <f>BETAW20L!I209/BETAW20L!I210*D211</f>
        <v>66.12763230210146</v>
      </c>
      <c r="E210" s="41">
        <f t="shared" si="32"/>
        <v>-1.7202525179974559</v>
      </c>
      <c r="F210" s="44">
        <f>LN(BETAW20L!C209/BETAW20L!C210)</f>
        <v>-1.9435722137046287E-2</v>
      </c>
      <c r="G210" s="43">
        <f>LN(BETAW20L!I209/BETAW20L!I210)</f>
        <v>-2.4462084429793404E-2</v>
      </c>
      <c r="H210" s="42">
        <f t="shared" si="33"/>
        <v>-5.0263622927471177E-3</v>
      </c>
      <c r="I210" s="41">
        <f>(BETAW20L!D209/BETAW20L!I209-1)*100</f>
        <v>1.9511366652325002E-2</v>
      </c>
      <c r="J210" s="40">
        <f>BETAW20L!L209*BETAW20L!I209/1000</f>
        <v>0</v>
      </c>
      <c r="K210" s="17">
        <f>BETAW20L!E209</f>
        <v>125.7317</v>
      </c>
      <c r="L210" s="39">
        <f>BETAW20L!E209/BETAW20L!F209</f>
        <v>4.490417857142857</v>
      </c>
    </row>
    <row r="211" spans="2:12" x14ac:dyDescent="0.3">
      <c r="B211" s="21">
        <f>BETAW20L!B210</f>
        <v>44111</v>
      </c>
      <c r="C211" s="46">
        <f>BETAW20L!C210/BETAW20L!C211*C212</f>
        <v>68.605631774893553</v>
      </c>
      <c r="D211" s="45">
        <f>BETAW20L!I210/BETAW20L!I211*D212</f>
        <v>67.765199522087698</v>
      </c>
      <c r="E211" s="41">
        <f t="shared" si="32"/>
        <v>-1.2250193330533787</v>
      </c>
      <c r="F211" s="44">
        <f>LN(BETAW20L!C210/BETAW20L!C211)</f>
        <v>1.3200529937990337E-3</v>
      </c>
      <c r="G211" s="43">
        <f>LN(BETAW20L!I210/BETAW20L!I211)</f>
        <v>1.9022806787986892E-3</v>
      </c>
      <c r="H211" s="42">
        <f t="shared" si="33"/>
        <v>5.8222768499965557E-4</v>
      </c>
      <c r="I211" s="41">
        <f>(BETAW20L!D210/BETAW20L!I210-1)*100</f>
        <v>-1.4963992177612906</v>
      </c>
      <c r="J211" s="40">
        <f>BETAW20L!L210*BETAW20L!I210/1000</f>
        <v>0</v>
      </c>
      <c r="K211" s="17">
        <f>BETAW20L!E210</f>
        <v>42.726999999999997</v>
      </c>
      <c r="L211" s="39">
        <f>BETAW20L!E210/BETAW20L!F210</f>
        <v>3.5605833333333332</v>
      </c>
    </row>
    <row r="212" spans="2:12" x14ac:dyDescent="0.3">
      <c r="B212" s="21">
        <f>BETAW20L!B211</f>
        <v>44110</v>
      </c>
      <c r="C212" s="46">
        <f>BETAW20L!C211/BETAW20L!C212*C213</f>
        <v>68.515128453010263</v>
      </c>
      <c r="D212" s="45">
        <f>BETAW20L!I211/BETAW20L!I212*D213</f>
        <v>67.636413624640255</v>
      </c>
      <c r="E212" s="41">
        <f t="shared" si="32"/>
        <v>-1.2825121228119074</v>
      </c>
      <c r="F212" s="44">
        <f>LN(BETAW20L!C211/BETAW20L!C212)</f>
        <v>4.1515056166310143E-3</v>
      </c>
      <c r="G212" s="43">
        <f>LN(BETAW20L!I211/BETAW20L!I212)</f>
        <v>8.1809800243663206E-3</v>
      </c>
      <c r="H212" s="42">
        <f t="shared" si="33"/>
        <v>4.0294744077353064E-3</v>
      </c>
      <c r="I212" s="41">
        <f>(BETAW20L!D211/BETAW20L!I211-1)*100</f>
        <v>0.37006657615845651</v>
      </c>
      <c r="J212" s="40">
        <f>BETAW20L!L211*BETAW20L!I211/1000</f>
        <v>0</v>
      </c>
      <c r="K212" s="17">
        <f>BETAW20L!E211</f>
        <v>57.06568</v>
      </c>
      <c r="L212" s="39">
        <f>BETAW20L!E211/BETAW20L!F211</f>
        <v>3.1703155555555558</v>
      </c>
    </row>
    <row r="213" spans="2:12" x14ac:dyDescent="0.3">
      <c r="B213" s="21">
        <f>BETAW20L!B212</f>
        <v>44109</v>
      </c>
      <c r="C213" s="46">
        <f>BETAW20L!C212/BETAW20L!C213*C214</f>
        <v>68.231277125285388</v>
      </c>
      <c r="D213" s="45">
        <f>BETAW20L!I212/BETAW20L!I213*D214</f>
        <v>67.085338715812782</v>
      </c>
      <c r="E213" s="41">
        <f t="shared" si="32"/>
        <v>-1.6794913678201406</v>
      </c>
      <c r="F213" s="44">
        <f>LN(BETAW20L!C212/BETAW20L!C213)</f>
        <v>3.9790029892096269E-2</v>
      </c>
      <c r="G213" s="43">
        <f>LN(BETAW20L!I212/BETAW20L!I213)</f>
        <v>3.7602751223447237E-2</v>
      </c>
      <c r="H213" s="42">
        <f t="shared" si="33"/>
        <v>-2.1872786686490328E-3</v>
      </c>
      <c r="I213" s="41">
        <f>(BETAW20L!D212/BETAW20L!I212-1)*100</f>
        <v>0.38014906083825295</v>
      </c>
      <c r="J213" s="40">
        <f>BETAW20L!L212*BETAW20L!I212/1000</f>
        <v>0</v>
      </c>
      <c r="K213" s="17">
        <f>BETAW20L!E212</f>
        <v>42.571899999999999</v>
      </c>
      <c r="L213" s="39">
        <f>BETAW20L!E212/BETAW20L!F212</f>
        <v>3.8701727272727271</v>
      </c>
    </row>
    <row r="214" spans="2:12" x14ac:dyDescent="0.3">
      <c r="B214" s="21">
        <f>BETAW20L!B213</f>
        <v>44106</v>
      </c>
      <c r="C214" s="46">
        <f>BETAW20L!C213/BETAW20L!C214*C215</f>
        <v>65.569656704444938</v>
      </c>
      <c r="D214" s="45">
        <f>BETAW20L!I213/BETAW20L!I214*D215</f>
        <v>64.609584707026656</v>
      </c>
      <c r="E214" s="41">
        <f t="shared" ref="E214:E218" si="34">(D214/C214-1)*100</f>
        <v>-1.4642016531302038</v>
      </c>
      <c r="F214" s="44">
        <f>LN(BETAW20L!C213/BETAW20L!C214)</f>
        <v>3.7714545929557106E-3</v>
      </c>
      <c r="G214" s="43">
        <f>LN(BETAW20L!I213/BETAW20L!I214)</f>
        <v>7.4473010364198939E-3</v>
      </c>
      <c r="H214" s="42">
        <f t="shared" ref="H214:H218" si="35">G214-F214</f>
        <v>3.6758464434641833E-3</v>
      </c>
      <c r="I214" s="41">
        <f>(BETAW20L!D213/BETAW20L!I213-1)*100</f>
        <v>0.84411122721586018</v>
      </c>
      <c r="J214" s="40">
        <f>BETAW20L!L213*BETAW20L!I213/1000</f>
        <v>0</v>
      </c>
      <c r="K214" s="17">
        <f>BETAW20L!E213</f>
        <v>163.50960000000001</v>
      </c>
      <c r="L214" s="39">
        <f>BETAW20L!E213/BETAW20L!F213</f>
        <v>5.6382620689655178</v>
      </c>
    </row>
    <row r="215" spans="2:12" x14ac:dyDescent="0.3">
      <c r="B215" s="21">
        <f>BETAW20L!B214</f>
        <v>44105</v>
      </c>
      <c r="C215" s="46">
        <f>BETAW20L!C214/BETAW20L!C215*C216</f>
        <v>65.322829462945052</v>
      </c>
      <c r="D215" s="45">
        <f>BETAW20L!I214/BETAW20L!I215*D216</f>
        <v>64.130204938222917</v>
      </c>
      <c r="E215" s="41">
        <f t="shared" si="34"/>
        <v>-1.825739231639778</v>
      </c>
      <c r="F215" s="44">
        <f>LN(BETAW20L!C214/BETAW20L!C215)</f>
        <v>-2.1894706655267517E-2</v>
      </c>
      <c r="G215" s="43">
        <f>LN(BETAW20L!I214/BETAW20L!I215)</f>
        <v>-2.4738270702005804E-2</v>
      </c>
      <c r="H215" s="42">
        <f t="shared" si="35"/>
        <v>-2.8435640467382867E-3</v>
      </c>
      <c r="I215" s="41">
        <f>(BETAW20L!D214/BETAW20L!I214-1)*100</f>
        <v>-5.7191846378090716E-3</v>
      </c>
      <c r="J215" s="40">
        <f>BETAW20L!L214*BETAW20L!I214/1000</f>
        <v>0</v>
      </c>
      <c r="K215" s="17">
        <f>BETAW20L!E214</f>
        <v>70.759129999999999</v>
      </c>
      <c r="L215" s="39">
        <f>BETAW20L!E214/BETAW20L!F214</f>
        <v>2.6207085185185184</v>
      </c>
    </row>
    <row r="216" spans="2:12" x14ac:dyDescent="0.3">
      <c r="B216" s="21">
        <f>BETAW20L!B215</f>
        <v>44104</v>
      </c>
      <c r="C216" s="46">
        <f>BETAW20L!C215/BETAW20L!C216*C217</f>
        <v>66.768825719398563</v>
      </c>
      <c r="D216" s="45">
        <f>BETAW20L!I215/BETAW20L!I216*D217</f>
        <v>65.736461395853198</v>
      </c>
      <c r="E216" s="41">
        <f t="shared" si="34"/>
        <v>-1.546177145430061</v>
      </c>
      <c r="F216" s="44">
        <f>LN(BETAW20L!C215/BETAW20L!C216)</f>
        <v>-6.3872472638189584E-3</v>
      </c>
      <c r="G216" s="43">
        <f>LN(BETAW20L!I215/BETAW20L!I216)</f>
        <v>-6.1244795759199311E-3</v>
      </c>
      <c r="H216" s="42">
        <f t="shared" si="35"/>
        <v>2.6276768789902736E-4</v>
      </c>
      <c r="I216" s="41">
        <f>(BETAW20L!D215/BETAW20L!I215-1)*100</f>
        <v>0.61468673923892325</v>
      </c>
      <c r="J216" s="40">
        <f>BETAW20L!L215*BETAW20L!I215/1000</f>
        <v>0</v>
      </c>
      <c r="K216" s="17">
        <f>BETAW20L!E215</f>
        <v>193.8879</v>
      </c>
      <c r="L216" s="39">
        <f>BETAW20L!E215/BETAW20L!F215</f>
        <v>17.626172727272728</v>
      </c>
    </row>
    <row r="217" spans="2:12" x14ac:dyDescent="0.3">
      <c r="B217" s="21">
        <f>BETAW20L!B216</f>
        <v>44103</v>
      </c>
      <c r="C217" s="46">
        <f>BETAW20L!C216/BETAW20L!C217*C218</f>
        <v>67.19665960466503</v>
      </c>
      <c r="D217" s="45">
        <f>BETAW20L!I216/BETAW20L!I217*D218</f>
        <v>66.140298394489292</v>
      </c>
      <c r="E217" s="41">
        <f t="shared" si="34"/>
        <v>-1.5720442301605186</v>
      </c>
      <c r="F217" s="44">
        <f>LN(BETAW20L!C216/BETAW20L!C217)</f>
        <v>-2.3565378031272136E-2</v>
      </c>
      <c r="G217" s="43">
        <f>LN(BETAW20L!I216/BETAW20L!I217)</f>
        <v>-2.424293406597201E-2</v>
      </c>
      <c r="H217" s="42">
        <f t="shared" si="35"/>
        <v>-6.7755603469987422E-4</v>
      </c>
      <c r="I217" s="41">
        <f>(BETAW20L!D216/BETAW20L!I216-1)*100</f>
        <v>1.1827392271049231</v>
      </c>
      <c r="J217" s="40">
        <f>BETAW20L!L216*BETAW20L!I216/1000</f>
        <v>0</v>
      </c>
      <c r="K217" s="17">
        <f>BETAW20L!E216</f>
        <v>52.488669999999999</v>
      </c>
      <c r="L217" s="39">
        <f>BETAW20L!E216/BETAW20L!F216</f>
        <v>5.8320744444444443</v>
      </c>
    </row>
    <row r="218" spans="2:12" x14ac:dyDescent="0.3">
      <c r="B218" s="21">
        <f>BETAW20L!B217</f>
        <v>44102</v>
      </c>
      <c r="C218" s="46">
        <f>BETAW20L!C217/BETAW20L!C218*C219</f>
        <v>68.798979780735138</v>
      </c>
      <c r="D218" s="45">
        <f>BETAW20L!I217/BETAW20L!I218*D219</f>
        <v>67.763327289063241</v>
      </c>
      <c r="E218" s="41">
        <f t="shared" si="34"/>
        <v>-1.5053311763816302</v>
      </c>
      <c r="F218" s="44">
        <f>LN(BETAW20L!C217/BETAW20L!C218)</f>
        <v>7.4006786906444633E-2</v>
      </c>
      <c r="G218" s="43">
        <f>LN(BETAW20L!I217/BETAW20L!I218)</f>
        <v>7.4478032480337145E-2</v>
      </c>
      <c r="H218" s="42">
        <f t="shared" si="35"/>
        <v>4.7124557389251198E-4</v>
      </c>
      <c r="I218" s="41">
        <f>(BETAW20L!D217/BETAW20L!I217-1)*100</f>
        <v>-0.40285175231626891</v>
      </c>
      <c r="J218" s="40">
        <f>BETAW20L!L217*BETAW20L!I217/1000</f>
        <v>0</v>
      </c>
      <c r="K218" s="17">
        <f>BETAW20L!E217</f>
        <v>329.65479999999997</v>
      </c>
      <c r="L218" s="39">
        <f>BETAW20L!E217/BETAW20L!F217</f>
        <v>7.4921545454545448</v>
      </c>
    </row>
    <row r="219" spans="2:12" x14ac:dyDescent="0.3">
      <c r="B219" s="21">
        <f>BETAW20L!B218</f>
        <v>44099</v>
      </c>
      <c r="C219" s="46">
        <f>BETAW20L!C218/BETAW20L!C219*C220</f>
        <v>63.891231462245713</v>
      </c>
      <c r="D219" s="45">
        <f>BETAW20L!I218/BETAW20L!I219*D220</f>
        <v>62.899808594418928</v>
      </c>
      <c r="E219" s="41">
        <f t="shared" ref="E219:E223" si="36">(D219/C219-1)*100</f>
        <v>-1.5517354183611776</v>
      </c>
      <c r="F219" s="44">
        <f>LN(BETAW20L!C218/BETAW20L!C219)</f>
        <v>9.7700625103761263E-3</v>
      </c>
      <c r="G219" s="43">
        <f>LN(BETAW20L!I218/BETAW20L!I219)</f>
        <v>9.752129107811704E-3</v>
      </c>
      <c r="H219" s="42">
        <f t="shared" ref="H219:H223" si="37">G219-F219</f>
        <v>-1.793340256442226E-5</v>
      </c>
      <c r="I219" s="41">
        <f>(BETAW20L!D218/BETAW20L!I218-1)*100</f>
        <v>-2.5358877688597126E-2</v>
      </c>
      <c r="J219" s="40">
        <f>BETAW20L!L218*BETAW20L!I218/1000</f>
        <v>0</v>
      </c>
      <c r="K219" s="17">
        <f>BETAW20L!E218</f>
        <v>32.984139999999996</v>
      </c>
      <c r="L219" s="39">
        <f>BETAW20L!E218/BETAW20L!F218</f>
        <v>1.9402435294117646</v>
      </c>
    </row>
    <row r="220" spans="2:12" x14ac:dyDescent="0.3">
      <c r="B220" s="21">
        <f>BETAW20L!B219</f>
        <v>44098</v>
      </c>
      <c r="C220" s="46">
        <f>BETAW20L!C219/BETAW20L!C220*C221</f>
        <v>63.270049571137662</v>
      </c>
      <c r="D220" s="45">
        <f>BETAW20L!I219/BETAW20L!I220*D221</f>
        <v>62.289382853289553</v>
      </c>
      <c r="E220" s="41">
        <f t="shared" si="36"/>
        <v>-1.5499698901697556</v>
      </c>
      <c r="F220" s="44">
        <f>LN(BETAW20L!C219/BETAW20L!C220)</f>
        <v>-2.3327857954993952E-2</v>
      </c>
      <c r="G220" s="43">
        <f>LN(BETAW20L!I219/BETAW20L!I220)</f>
        <v>-2.4653006207349951E-2</v>
      </c>
      <c r="H220" s="42">
        <f t="shared" si="37"/>
        <v>-1.3251482523559989E-3</v>
      </c>
      <c r="I220" s="41">
        <f>(BETAW20L!D219/BETAW20L!I219-1)*100</f>
        <v>2.5664749140141829E-2</v>
      </c>
      <c r="J220" s="40">
        <f>BETAW20L!L219*BETAW20L!I219/1000</f>
        <v>0</v>
      </c>
      <c r="K220" s="17">
        <f>BETAW20L!E219</f>
        <v>114.72499999999999</v>
      </c>
      <c r="L220" s="39">
        <f>BETAW20L!E219/BETAW20L!F219</f>
        <v>2.5494444444444442</v>
      </c>
    </row>
    <row r="221" spans="2:12" x14ac:dyDescent="0.3">
      <c r="B221" s="21">
        <f>BETAW20L!B220</f>
        <v>44097</v>
      </c>
      <c r="C221" s="46">
        <f>BETAW20L!C220/BETAW20L!C221*C222</f>
        <v>64.763354382211972</v>
      </c>
      <c r="D221" s="45">
        <f>BETAW20L!I220/BETAW20L!I221*D222</f>
        <v>63.844088741113772</v>
      </c>
      <c r="E221" s="41">
        <f t="shared" si="36"/>
        <v>-1.4194225266236149</v>
      </c>
      <c r="F221" s="44">
        <f>LN(BETAW20L!C220/BETAW20L!C221)</f>
        <v>-9.1368144830804437E-3</v>
      </c>
      <c r="G221" s="43">
        <f>LN(BETAW20L!I220/BETAW20L!I221)</f>
        <v>-7.075462331055187E-3</v>
      </c>
      <c r="H221" s="42">
        <f t="shared" si="37"/>
        <v>2.0613521520252568E-3</v>
      </c>
      <c r="I221" s="41">
        <f>(BETAW20L!D220/BETAW20L!I220-1)*100</f>
        <v>6.1351083658900407E-3</v>
      </c>
      <c r="J221" s="40">
        <f>BETAW20L!L220*BETAW20L!I220/1000</f>
        <v>0</v>
      </c>
      <c r="K221" s="17">
        <f>BETAW20L!E220</f>
        <v>392.34750000000003</v>
      </c>
      <c r="L221" s="39">
        <f>BETAW20L!E220/BETAW20L!F220</f>
        <v>14.012410714285716</v>
      </c>
    </row>
    <row r="222" spans="2:12" x14ac:dyDescent="0.3">
      <c r="B222" s="21">
        <f>BETAW20L!B221</f>
        <v>44096</v>
      </c>
      <c r="C222" s="46">
        <f>BETAW20L!C221/BETAW20L!C222*C223</f>
        <v>65.357796655490858</v>
      </c>
      <c r="D222" s="45">
        <f>BETAW20L!I221/BETAW20L!I222*D223</f>
        <v>64.297417048528544</v>
      </c>
      <c r="E222" s="41">
        <f t="shared" si="36"/>
        <v>-1.6224225130349934</v>
      </c>
      <c r="F222" s="44">
        <f>LN(BETAW20L!C221/BETAW20L!C222)</f>
        <v>1.2795917790956523E-2</v>
      </c>
      <c r="G222" s="43">
        <f>LN(BETAW20L!I221/BETAW20L!I222)</f>
        <v>6.5543433515597048E-3</v>
      </c>
      <c r="H222" s="42">
        <f t="shared" si="37"/>
        <v>-6.2415744393968181E-3</v>
      </c>
      <c r="I222" s="41">
        <f>(BETAW20L!D221/BETAW20L!I221-1)*100</f>
        <v>-3.2507213110211097E-2</v>
      </c>
      <c r="J222" s="40">
        <f>BETAW20L!L221*BETAW20L!I221/1000</f>
        <v>0</v>
      </c>
      <c r="K222" s="17">
        <f>BETAW20L!E221</f>
        <v>223.61179999999999</v>
      </c>
      <c r="L222" s="39">
        <f>BETAW20L!E221/BETAW20L!F221</f>
        <v>9.7222521739130432</v>
      </c>
    </row>
    <row r="223" spans="2:12" x14ac:dyDescent="0.3">
      <c r="B223" s="21">
        <f>BETAW20L!B222</f>
        <v>44095</v>
      </c>
      <c r="C223" s="46">
        <f>BETAW20L!C222/BETAW20L!C223*C224</f>
        <v>64.526811609107895</v>
      </c>
      <c r="D223" s="45">
        <f>BETAW20L!I222/BETAW20L!I223*D224</f>
        <v>63.877367777901092</v>
      </c>
      <c r="E223" s="41">
        <f t="shared" si="36"/>
        <v>-1.006471286914068</v>
      </c>
      <c r="F223" s="44">
        <f>LN(BETAW20L!C222/BETAW20L!C223)</f>
        <v>-5.8862358006152929E-2</v>
      </c>
      <c r="G223" s="43">
        <f>LN(BETAW20L!I222/BETAW20L!I223)</f>
        <v>-5.5222473539889586E-2</v>
      </c>
      <c r="H223" s="42">
        <f t="shared" si="37"/>
        <v>3.6398844662633434E-3</v>
      </c>
      <c r="I223" s="41">
        <f>(BETAW20L!D222/BETAW20L!I222-1)*100</f>
        <v>0.25590818810972138</v>
      </c>
      <c r="J223" s="40">
        <f>BETAW20L!L222*BETAW20L!I222/1000</f>
        <v>0</v>
      </c>
      <c r="K223" s="17">
        <f>BETAW20L!E222</f>
        <v>462.52859999999998</v>
      </c>
      <c r="L223" s="39">
        <f>BETAW20L!E222/BETAW20L!F222</f>
        <v>7.9746310344827585</v>
      </c>
    </row>
    <row r="224" spans="2:12" x14ac:dyDescent="0.3">
      <c r="B224" s="21">
        <f>BETAW20L!B223</f>
        <v>44092</v>
      </c>
      <c r="C224" s="46">
        <f>BETAW20L!C223/BETAW20L!C224*C225</f>
        <v>68.439023386881104</v>
      </c>
      <c r="D224" s="45">
        <f>BETAW20L!I223/BETAW20L!I224*D225</f>
        <v>67.504049610375034</v>
      </c>
      <c r="E224" s="41">
        <f t="shared" ref="E224:E243" si="38">(D224/C224-1)*100</f>
        <v>-1.3661413185584559</v>
      </c>
      <c r="F224" s="44">
        <f>LN(BETAW20L!C223/BETAW20L!C224)</f>
        <v>-1.6128660624060268E-2</v>
      </c>
      <c r="G224" s="43">
        <f>LN(BETAW20L!I223/BETAW20L!I224)</f>
        <v>-1.5601474176552881E-2</v>
      </c>
      <c r="H224" s="42">
        <f t="shared" ref="H224:H243" si="39">G224-F224</f>
        <v>5.2718644750738772E-4</v>
      </c>
      <c r="I224" s="41">
        <f>(BETAW20L!D223/BETAW20L!I223-1)*100</f>
        <v>0.17013047282283811</v>
      </c>
      <c r="J224" s="40">
        <f>BETAW20L!L223*BETAW20L!I223/1000</f>
        <v>0</v>
      </c>
      <c r="K224" s="17">
        <f>BETAW20L!E223</f>
        <v>16.44115</v>
      </c>
      <c r="L224" s="39">
        <f>BETAW20L!E223/BETAW20L!F223</f>
        <v>1.3700958333333333</v>
      </c>
    </row>
    <row r="225" spans="2:12" x14ac:dyDescent="0.3">
      <c r="B225" s="21">
        <f>BETAW20L!B224</f>
        <v>44091</v>
      </c>
      <c r="C225" s="46">
        <f>BETAW20L!C224/BETAW20L!C225*C226</f>
        <v>69.551802867309746</v>
      </c>
      <c r="D225" s="45">
        <f>BETAW20L!I224/BETAW20L!I225*D226</f>
        <v>68.56547063392928</v>
      </c>
      <c r="E225" s="41">
        <f t="shared" si="38"/>
        <v>-1.4181260480942259</v>
      </c>
      <c r="F225" s="44">
        <f>LN(BETAW20L!C224/BETAW20L!C225)</f>
        <v>8.7326423008922578E-3</v>
      </c>
      <c r="G225" s="43">
        <f>LN(BETAW20L!I224/BETAW20L!I225)</f>
        <v>7.0021100126624811E-3</v>
      </c>
      <c r="H225" s="42">
        <f t="shared" si="39"/>
        <v>-1.7305322882297768E-3</v>
      </c>
      <c r="I225" s="41">
        <f>(BETAW20L!D224/BETAW20L!I224-1)*100</f>
        <v>-0.16186188033070481</v>
      </c>
      <c r="J225" s="40">
        <f>BETAW20L!L224*BETAW20L!I224/1000</f>
        <v>0</v>
      </c>
      <c r="K225" s="17">
        <f>BETAW20L!E224</f>
        <v>186.7689</v>
      </c>
      <c r="L225" s="39">
        <f>BETAW20L!E224/BETAW20L!F224</f>
        <v>9.3384450000000001</v>
      </c>
    </row>
    <row r="226" spans="2:12" x14ac:dyDescent="0.3">
      <c r="B226" s="21">
        <f>BETAW20L!B225</f>
        <v>44090</v>
      </c>
      <c r="C226" s="46">
        <f>BETAW20L!C225/BETAW20L!C226*C227</f>
        <v>68.947076125635036</v>
      </c>
      <c r="D226" s="45">
        <f>BETAW20L!I225/BETAW20L!I226*D227</f>
        <v>68.087044616034859</v>
      </c>
      <c r="E226" s="41">
        <f t="shared" si="38"/>
        <v>-1.2473792333601352</v>
      </c>
      <c r="F226" s="44">
        <f>LN(BETAW20L!C225/BETAW20L!C226)</f>
        <v>-6.7196161622633888E-3</v>
      </c>
      <c r="G226" s="43">
        <f>LN(BETAW20L!I225/BETAW20L!I226)</f>
        <v>-1.0320556476993488E-2</v>
      </c>
      <c r="H226" s="42">
        <f t="shared" si="39"/>
        <v>-3.6009403147300991E-3</v>
      </c>
      <c r="I226" s="41">
        <f>(BETAW20L!D225/BETAW20L!I225-1)*100</f>
        <v>0.31939427294100931</v>
      </c>
      <c r="J226" s="40">
        <f>BETAW20L!L225*BETAW20L!I225/1000</f>
        <v>0</v>
      </c>
      <c r="K226" s="17">
        <f>BETAW20L!E225</f>
        <v>33.759070000000001</v>
      </c>
      <c r="L226" s="39">
        <f>BETAW20L!E225/BETAW20L!F225</f>
        <v>1.7767931578947369</v>
      </c>
    </row>
    <row r="227" spans="2:12" x14ac:dyDescent="0.3">
      <c r="B227" s="21">
        <f>BETAW20L!B226</f>
        <v>44089</v>
      </c>
      <c r="C227" s="46">
        <f>BETAW20L!C226/BETAW20L!C227*C228</f>
        <v>69.41193409712649</v>
      </c>
      <c r="D227" s="45">
        <f>BETAW20L!I226/BETAW20L!I227*D228</f>
        <v>68.793379419936286</v>
      </c>
      <c r="E227" s="41">
        <f t="shared" si="38"/>
        <v>-0.8911359195447166</v>
      </c>
      <c r="F227" s="44">
        <f>LN(BETAW20L!C226/BETAW20L!C227)</f>
        <v>-1.6895519948263767E-2</v>
      </c>
      <c r="G227" s="43">
        <f>LN(BETAW20L!I226/BETAW20L!I227)</f>
        <v>-1.4723146358851179E-2</v>
      </c>
      <c r="H227" s="42">
        <f t="shared" si="39"/>
        <v>2.1723735894125882E-3</v>
      </c>
      <c r="I227" s="41">
        <f>(BETAW20L!D226/BETAW20L!I226-1)*100</f>
        <v>6.7984664894416014E-2</v>
      </c>
      <c r="J227" s="40">
        <f>BETAW20L!L226*BETAW20L!I226/1000</f>
        <v>0</v>
      </c>
      <c r="K227" s="17">
        <f>BETAW20L!E226</f>
        <v>60.340209999999999</v>
      </c>
      <c r="L227" s="39">
        <f>BETAW20L!E226/BETAW20L!F226</f>
        <v>2.3207773076923077</v>
      </c>
    </row>
    <row r="228" spans="2:12" x14ac:dyDescent="0.3">
      <c r="B228" s="21">
        <f>BETAW20L!B227</f>
        <v>44088</v>
      </c>
      <c r="C228" s="46">
        <f>BETAW20L!C227/BETAW20L!C228*C229</f>
        <v>70.594647962646775</v>
      </c>
      <c r="D228" s="45">
        <f>BETAW20L!I227/BETAW20L!I228*D229</f>
        <v>69.813727347838963</v>
      </c>
      <c r="E228" s="41">
        <f t="shared" si="38"/>
        <v>-1.1062037099767275</v>
      </c>
      <c r="F228" s="44">
        <f>LN(BETAW20L!C227/BETAW20L!C228)</f>
        <v>-1.6213525122067255E-2</v>
      </c>
      <c r="G228" s="43">
        <f>LN(BETAW20L!I227/BETAW20L!I228)</f>
        <v>-1.4679749276416725E-2</v>
      </c>
      <c r="H228" s="42">
        <f t="shared" si="39"/>
        <v>1.5337758456505299E-3</v>
      </c>
      <c r="I228" s="41">
        <f>(BETAW20L!D227/BETAW20L!I227-1)*100</f>
        <v>0.20131756161327896</v>
      </c>
      <c r="J228" s="40">
        <f>BETAW20L!L227*BETAW20L!I227/1000</f>
        <v>0</v>
      </c>
      <c r="K228" s="17">
        <f>BETAW20L!E227</f>
        <v>42.152730000000005</v>
      </c>
      <c r="L228" s="39">
        <f>BETAW20L!E227/BETAW20L!F227</f>
        <v>2.1076365000000004</v>
      </c>
    </row>
    <row r="229" spans="2:12" x14ac:dyDescent="0.3">
      <c r="B229" s="21">
        <f>BETAW20L!B228</f>
        <v>44085</v>
      </c>
      <c r="C229" s="46">
        <f>BETAW20L!C228/BETAW20L!C229*C230</f>
        <v>71.748565316658741</v>
      </c>
      <c r="D229" s="45">
        <f>BETAW20L!I228/BETAW20L!I229*D230</f>
        <v>70.84613456105852</v>
      </c>
      <c r="E229" s="41">
        <f t="shared" si="38"/>
        <v>-1.2577683631963765</v>
      </c>
      <c r="F229" s="44">
        <f>LN(BETAW20L!C228/BETAW20L!C229)</f>
        <v>9.0425382168445763E-3</v>
      </c>
      <c r="G229" s="43">
        <f>LN(BETAW20L!I228/BETAW20L!I229)</f>
        <v>1.4623379216371669E-2</v>
      </c>
      <c r="H229" s="42">
        <f t="shared" si="39"/>
        <v>5.5808409995270931E-3</v>
      </c>
      <c r="I229" s="41">
        <f>(BETAW20L!D228/BETAW20L!I228-1)*100</f>
        <v>-0.80523425086680422</v>
      </c>
      <c r="J229" s="40">
        <f>BETAW20L!L228*BETAW20L!I228/1000</f>
        <v>0</v>
      </c>
      <c r="K229" s="17">
        <f>BETAW20L!E228</f>
        <v>70.859960000000001</v>
      </c>
      <c r="L229" s="39">
        <f>BETAW20L!E228/BETAW20L!F228</f>
        <v>7.8733288888888886</v>
      </c>
    </row>
    <row r="230" spans="2:12" x14ac:dyDescent="0.3">
      <c r="B230" s="21">
        <f>BETAW20L!B229</f>
        <v>44084</v>
      </c>
      <c r="C230" s="46">
        <f>BETAW20L!C229/BETAW20L!C230*C231</f>
        <v>71.102700701400721</v>
      </c>
      <c r="D230" s="45">
        <f>BETAW20L!I229/BETAW20L!I230*D231</f>
        <v>69.8176628627631</v>
      </c>
      <c r="E230" s="41">
        <f t="shared" si="38"/>
        <v>-1.8072982122496306</v>
      </c>
      <c r="F230" s="44">
        <f>LN(BETAW20L!C229/BETAW20L!C230)</f>
        <v>-9.6443867697969064E-3</v>
      </c>
      <c r="G230" s="43">
        <f>LN(BETAW20L!I229/BETAW20L!I230)</f>
        <v>-1.5601578961676446E-2</v>
      </c>
      <c r="H230" s="42">
        <f t="shared" si="39"/>
        <v>-5.9571921918795401E-3</v>
      </c>
      <c r="I230" s="41">
        <f>(BETAW20L!D229/BETAW20L!I229-1)*100</f>
        <v>0.50254737376993486</v>
      </c>
      <c r="J230" s="40">
        <f>BETAW20L!L229*BETAW20L!I229/1000</f>
        <v>0</v>
      </c>
      <c r="K230" s="17">
        <f>BETAW20L!E229</f>
        <v>112.02979999999999</v>
      </c>
      <c r="L230" s="39">
        <f>BETAW20L!E229/BETAW20L!F229</f>
        <v>5.6014900000000001</v>
      </c>
    </row>
    <row r="231" spans="2:12" x14ac:dyDescent="0.3">
      <c r="B231" s="21">
        <f>BETAW20L!B230</f>
        <v>44083</v>
      </c>
      <c r="C231" s="46">
        <f>BETAW20L!C230/BETAW20L!C231*C232</f>
        <v>71.791760083921233</v>
      </c>
      <c r="D231" s="45">
        <f>BETAW20L!I230/BETAW20L!I231*D232</f>
        <v>70.915470138335209</v>
      </c>
      <c r="E231" s="41">
        <f t="shared" si="38"/>
        <v>-1.2205996127712671</v>
      </c>
      <c r="F231" s="44">
        <f>LN(BETAW20L!C230/BETAW20L!C231)</f>
        <v>4.4555952843203232E-2</v>
      </c>
      <c r="G231" s="43">
        <f>LN(BETAW20L!I230/BETAW20L!I231)</f>
        <v>4.8571710651172356E-2</v>
      </c>
      <c r="H231" s="42">
        <f t="shared" si="39"/>
        <v>4.0157578079691239E-3</v>
      </c>
      <c r="I231" s="41">
        <f>(BETAW20L!D230/BETAW20L!I230-1)*100</f>
        <v>-0.14690065048302836</v>
      </c>
      <c r="J231" s="40">
        <f>BETAW20L!L230*BETAW20L!I230/1000</f>
        <v>0</v>
      </c>
      <c r="K231" s="17">
        <f>BETAW20L!E230</f>
        <v>541.37780000000009</v>
      </c>
      <c r="L231" s="39">
        <f>BETAW20L!E230/BETAW20L!F230</f>
        <v>18.04592666666667</v>
      </c>
    </row>
    <row r="232" spans="2:12" x14ac:dyDescent="0.3">
      <c r="B232" s="21">
        <f>BETAW20L!B231</f>
        <v>44082</v>
      </c>
      <c r="C232" s="46">
        <f>BETAW20L!C231/BETAW20L!C232*C233</f>
        <v>68.663224797910175</v>
      </c>
      <c r="D232" s="45">
        <f>BETAW20L!I231/BETAW20L!I232*D233</f>
        <v>67.553298632877215</v>
      </c>
      <c r="E232" s="41">
        <f t="shared" si="38"/>
        <v>-1.6164783525674742</v>
      </c>
      <c r="F232" s="44">
        <f>LN(BETAW20L!C231/BETAW20L!C232)</f>
        <v>-4.4956984071723279E-2</v>
      </c>
      <c r="G232" s="43">
        <f>LN(BETAW20L!I231/BETAW20L!I232)</f>
        <v>-5.1410033258844315E-2</v>
      </c>
      <c r="H232" s="42">
        <f t="shared" si="39"/>
        <v>-6.4530491871210363E-3</v>
      </c>
      <c r="I232" s="41">
        <f>(BETAW20L!D231/BETAW20L!I231-1)*100</f>
        <v>3.3669600500241259E-2</v>
      </c>
      <c r="J232" s="40">
        <f>BETAW20L!L231*BETAW20L!I231/1000</f>
        <v>0</v>
      </c>
      <c r="K232" s="17">
        <f>BETAW20L!E231</f>
        <v>198.66679999999999</v>
      </c>
      <c r="L232" s="39">
        <f>BETAW20L!E231/BETAW20L!F231</f>
        <v>3.748430188679245</v>
      </c>
    </row>
    <row r="233" spans="2:12" x14ac:dyDescent="0.3">
      <c r="B233" s="21">
        <f>BETAW20L!B232</f>
        <v>44081</v>
      </c>
      <c r="C233" s="46">
        <f>BETAW20L!C232/BETAW20L!C233*C234</f>
        <v>71.820556595429565</v>
      </c>
      <c r="D233" s="45">
        <f>BETAW20L!I232/BETAW20L!I233*D234</f>
        <v>71.117037041091223</v>
      </c>
      <c r="E233" s="41">
        <f t="shared" si="38"/>
        <v>-0.97955179921720426</v>
      </c>
      <c r="F233" s="44">
        <f>LN(BETAW20L!C232/BETAW20L!C233)</f>
        <v>1.6633841023500101E-2</v>
      </c>
      <c r="G233" s="43">
        <f>LN(BETAW20L!I232/BETAW20L!I233)</f>
        <v>1.7816837177045349E-2</v>
      </c>
      <c r="H233" s="42">
        <f t="shared" si="39"/>
        <v>1.1829961535452481E-3</v>
      </c>
      <c r="I233" s="41">
        <f>(BETAW20L!D232/BETAW20L!I232-1)*100</f>
        <v>0.44377195071656494</v>
      </c>
      <c r="J233" s="40">
        <f>BETAW20L!L232*BETAW20L!I232/1000</f>
        <v>0</v>
      </c>
      <c r="K233" s="17">
        <f>BETAW20L!E232</f>
        <v>322.82620000000003</v>
      </c>
      <c r="L233" s="39">
        <f>BETAW20L!E232/BETAW20L!F232</f>
        <v>29.347836363636365</v>
      </c>
    </row>
    <row r="234" spans="2:12" x14ac:dyDescent="0.3">
      <c r="B234" s="21">
        <f>BETAW20L!B233</f>
        <v>44078</v>
      </c>
      <c r="C234" s="46">
        <f>BETAW20L!C233/BETAW20L!C234*C235</f>
        <v>70.635785836230099</v>
      </c>
      <c r="D234" s="45">
        <f>BETAW20L!I233/BETAW20L!I234*D235</f>
        <v>69.861177317192528</v>
      </c>
      <c r="E234" s="41">
        <f t="shared" si="38"/>
        <v>-1.0966233473122422</v>
      </c>
      <c r="F234" s="44">
        <f>LN(BETAW20L!C233/BETAW20L!C234)</f>
        <v>-1.2616273132149516E-2</v>
      </c>
      <c r="G234" s="43">
        <f>LN(BETAW20L!I233/BETAW20L!I234)</f>
        <v>-1.2607591240367462E-2</v>
      </c>
      <c r="H234" s="42">
        <f t="shared" si="39"/>
        <v>8.6818917820544184E-6</v>
      </c>
      <c r="I234" s="41">
        <f>(BETAW20L!D233/BETAW20L!I233-1)*100</f>
        <v>-0.17342640496299522</v>
      </c>
      <c r="J234" s="40">
        <f>BETAW20L!L233*BETAW20L!I233/1000</f>
        <v>0</v>
      </c>
      <c r="K234" s="17">
        <f>BETAW20L!E233</f>
        <v>486.81549999999999</v>
      </c>
      <c r="L234" s="39">
        <f>BETAW20L!E233/BETAW20L!F233</f>
        <v>15.703725806451612</v>
      </c>
    </row>
    <row r="235" spans="2:12" x14ac:dyDescent="0.3">
      <c r="B235" s="21">
        <f>BETAW20L!B234</f>
        <v>44077</v>
      </c>
      <c r="C235" s="46">
        <f>BETAW20L!C234/BETAW20L!C235*C236</f>
        <v>71.532591480346341</v>
      </c>
      <c r="D235" s="45">
        <f>BETAW20L!I234/BETAW20L!I235*D236</f>
        <v>70.747534156133682</v>
      </c>
      <c r="E235" s="41">
        <f t="shared" si="38"/>
        <v>-1.0974820119977857</v>
      </c>
      <c r="F235" s="44">
        <f>LN(BETAW20L!C234/BETAW20L!C235)</f>
        <v>-1.8376847297842058E-2</v>
      </c>
      <c r="G235" s="43">
        <f>LN(BETAW20L!I234/BETAW20L!I235)</f>
        <v>-1.7499136508174369E-2</v>
      </c>
      <c r="H235" s="42">
        <f t="shared" si="39"/>
        <v>8.7771078966768917E-4</v>
      </c>
      <c r="I235" s="41">
        <f>(BETAW20L!D234/BETAW20L!I234-1)*100</f>
        <v>-0.36414256206718232</v>
      </c>
      <c r="J235" s="40">
        <f>BETAW20L!L234*BETAW20L!I234/1000</f>
        <v>0</v>
      </c>
      <c r="K235" s="17">
        <f>BETAW20L!E234</f>
        <v>127.5767</v>
      </c>
      <c r="L235" s="39">
        <f>BETAW20L!E234/BETAW20L!F234</f>
        <v>7.9735437500000002</v>
      </c>
    </row>
    <row r="236" spans="2:12" x14ac:dyDescent="0.3">
      <c r="B236" s="21">
        <f>BETAW20L!B235</f>
        <v>44076</v>
      </c>
      <c r="C236" s="46">
        <f>BETAW20L!C235/BETAW20L!C236*C237</f>
        <v>72.859287903408244</v>
      </c>
      <c r="D236" s="45">
        <f>BETAW20L!I235/BETAW20L!I236*D237</f>
        <v>71.996450522864507</v>
      </c>
      <c r="E236" s="41">
        <f t="shared" si="38"/>
        <v>-1.1842517342299907</v>
      </c>
      <c r="F236" s="44">
        <f>LN(BETAW20L!C235/BETAW20L!C236)</f>
        <v>1.4359279406491468E-2</v>
      </c>
      <c r="G236" s="43">
        <f>LN(BETAW20L!I235/BETAW20L!I236)</f>
        <v>8.3847012111152256E-3</v>
      </c>
      <c r="H236" s="42">
        <f t="shared" si="39"/>
        <v>-5.9745781953762424E-3</v>
      </c>
      <c r="I236" s="41">
        <f>(BETAW20L!D235/BETAW20L!I235-1)*100</f>
        <v>-0.24745237217874694</v>
      </c>
      <c r="J236" s="40">
        <f>BETAW20L!L235*BETAW20L!I235/1000</f>
        <v>0</v>
      </c>
      <c r="K236" s="17">
        <f>BETAW20L!E235</f>
        <v>316.97280000000001</v>
      </c>
      <c r="L236" s="39">
        <f>BETAW20L!E235/BETAW20L!F235</f>
        <v>14.407854545454546</v>
      </c>
    </row>
    <row r="237" spans="2:12" x14ac:dyDescent="0.3">
      <c r="B237" s="21">
        <f>BETAW20L!B236</f>
        <v>44075</v>
      </c>
      <c r="C237" s="46">
        <f>BETAW20L!C236/BETAW20L!C237*C238</f>
        <v>71.820556595429551</v>
      </c>
      <c r="D237" s="45">
        <f>BETAW20L!I236/BETAW20L!I237*D238</f>
        <v>71.395305529411431</v>
      </c>
      <c r="E237" s="41">
        <f t="shared" si="38"/>
        <v>-0.59210215873651828</v>
      </c>
      <c r="F237" s="44">
        <f>LN(BETAW20L!C236/BETAW20L!C237)</f>
        <v>-3.1156046286916737E-2</v>
      </c>
      <c r="G237" s="43">
        <f>LN(BETAW20L!I236/BETAW20L!I237)</f>
        <v>-2.6043957587408309E-2</v>
      </c>
      <c r="H237" s="42">
        <f t="shared" si="39"/>
        <v>5.1120886995084276E-3</v>
      </c>
      <c r="I237" s="41">
        <f>(BETAW20L!D236/BETAW20L!I236-1)*100</f>
        <v>-3.7744136398665251E-2</v>
      </c>
      <c r="J237" s="40">
        <f>BETAW20L!L236*BETAW20L!I236/1000</f>
        <v>0</v>
      </c>
      <c r="K237" s="17">
        <f>BETAW20L!E236</f>
        <v>360.48109999999997</v>
      </c>
      <c r="L237" s="39">
        <f>BETAW20L!E236/BETAW20L!F236</f>
        <v>7.5100229166666663</v>
      </c>
    </row>
    <row r="238" spans="2:12" x14ac:dyDescent="0.3">
      <c r="B238" s="21">
        <f>BETAW20L!B237</f>
        <v>44074</v>
      </c>
      <c r="C238" s="46">
        <f>BETAW20L!C237/BETAW20L!C238*C239</f>
        <v>74.093424110907677</v>
      </c>
      <c r="D238" s="45">
        <f>BETAW20L!I237/BETAW20L!I238*D239</f>
        <v>73.27914669730697</v>
      </c>
      <c r="E238" s="41">
        <f t="shared" si="38"/>
        <v>-1.0989874248244269</v>
      </c>
      <c r="F238" s="44">
        <f>LN(BETAW20L!C237/BETAW20L!C238)</f>
        <v>-3.2877578961275591E-2</v>
      </c>
      <c r="G238" s="43">
        <f>LN(BETAW20L!I237/BETAW20L!I238)</f>
        <v>-3.6658413050304935E-2</v>
      </c>
      <c r="H238" s="42">
        <f t="shared" si="39"/>
        <v>-3.7808340890293432E-3</v>
      </c>
      <c r="I238" s="41">
        <f>(BETAW20L!D237/BETAW20L!I237-1)*100</f>
        <v>0.46246354813337387</v>
      </c>
      <c r="J238" s="40">
        <f>BETAW20L!L237*BETAW20L!I237/1000</f>
        <v>0</v>
      </c>
      <c r="K238" s="17">
        <f>BETAW20L!E237</f>
        <v>170.52629999999999</v>
      </c>
      <c r="L238" s="39">
        <f>BETAW20L!E237/BETAW20L!F237</f>
        <v>4.7368416666666668</v>
      </c>
    </row>
    <row r="239" spans="2:12" x14ac:dyDescent="0.3">
      <c r="B239" s="21">
        <f>BETAW20L!B238</f>
        <v>44071</v>
      </c>
      <c r="C239" s="46">
        <f>BETAW20L!C238/BETAW20L!C239*C240</f>
        <v>76.569924100623197</v>
      </c>
      <c r="D239" s="45">
        <f>BETAW20L!I238/BETAW20L!I239*D240</f>
        <v>76.015288834828212</v>
      </c>
      <c r="E239" s="41">
        <f t="shared" si="38"/>
        <v>-0.72435133286291586</v>
      </c>
      <c r="F239" s="44">
        <f>LN(BETAW20L!C238/BETAW20L!C239)</f>
        <v>-1.8260242789145786E-2</v>
      </c>
      <c r="G239" s="43">
        <f>LN(BETAW20L!I238/BETAW20L!I239)</f>
        <v>-8.0117181783473049E-3</v>
      </c>
      <c r="H239" s="42">
        <f t="shared" si="39"/>
        <v>1.0248524610798481E-2</v>
      </c>
      <c r="I239" s="41">
        <f>(BETAW20L!D238/BETAW20L!I238-1)*100</f>
        <v>0.3413916586002097</v>
      </c>
      <c r="J239" s="40">
        <f>BETAW20L!L238*BETAW20L!I238/1000</f>
        <v>0</v>
      </c>
      <c r="K239" s="17">
        <f>BETAW20L!E238</f>
        <v>31.016500000000001</v>
      </c>
      <c r="L239" s="39">
        <f>BETAW20L!E238/BETAW20L!F238</f>
        <v>6.2033000000000005</v>
      </c>
    </row>
    <row r="240" spans="2:12" x14ac:dyDescent="0.3">
      <c r="B240" s="21">
        <f>BETAW20L!B239</f>
        <v>44070</v>
      </c>
      <c r="C240" s="46">
        <f>BETAW20L!C239/BETAW20L!C240*C241</f>
        <v>77.980953164530888</v>
      </c>
      <c r="D240" s="45">
        <f>BETAW20L!I239/BETAW20L!I240*D241</f>
        <v>76.626748055020471</v>
      </c>
      <c r="E240" s="41">
        <f t="shared" si="38"/>
        <v>-1.736584453710377</v>
      </c>
      <c r="F240" s="44">
        <f>LN(BETAW20L!C239/BETAW20L!C240)</f>
        <v>-2.0026357154188709E-3</v>
      </c>
      <c r="G240" s="43">
        <f>LN(BETAW20L!I239/BETAW20L!I240)</f>
        <v>-7.4506847712832057E-3</v>
      </c>
      <c r="H240" s="42">
        <f t="shared" si="39"/>
        <v>-5.4480490558643348E-3</v>
      </c>
      <c r="I240" s="41">
        <f>(BETAW20L!D239/BETAW20L!I239-1)*100</f>
        <v>4.3992118297064842E-2</v>
      </c>
      <c r="J240" s="40">
        <f>BETAW20L!L239*BETAW20L!I239/1000</f>
        <v>0</v>
      </c>
      <c r="K240" s="17">
        <f>BETAW20L!E239</f>
        <v>199.3698</v>
      </c>
      <c r="L240" s="39">
        <f>BETAW20L!E239/BETAW20L!F239</f>
        <v>16.614149999999999</v>
      </c>
    </row>
    <row r="241" spans="2:12" x14ac:dyDescent="0.3">
      <c r="B241" s="21">
        <f>BETAW20L!B240</f>
        <v>44069</v>
      </c>
      <c r="C241" s="46">
        <f>BETAW20L!C240/BETAW20L!C241*C242</f>
        <v>78.137277084147485</v>
      </c>
      <c r="D241" s="45">
        <f>BETAW20L!I240/BETAW20L!I241*D242</f>
        <v>77.199801970890462</v>
      </c>
      <c r="E241" s="41">
        <f t="shared" si="38"/>
        <v>-1.1997796035910446</v>
      </c>
      <c r="F241" s="44">
        <f>LN(BETAW20L!C240/BETAW20L!C241)</f>
        <v>2.9275595007233573E-2</v>
      </c>
      <c r="G241" s="43">
        <f>LN(BETAW20L!I240/BETAW20L!I241)</f>
        <v>2.8467793217830127E-2</v>
      </c>
      <c r="H241" s="42">
        <f t="shared" si="39"/>
        <v>-8.0780178940344574E-4</v>
      </c>
      <c r="I241" s="41">
        <f>(BETAW20L!D240/BETAW20L!I240-1)*100</f>
        <v>-8.8061198321465195E-2</v>
      </c>
      <c r="J241" s="40">
        <f>BETAW20L!L240*BETAW20L!I240/1000</f>
        <v>0</v>
      </c>
      <c r="K241" s="17">
        <f>BETAW20L!E240</f>
        <v>57.805669999999999</v>
      </c>
      <c r="L241" s="39">
        <f>BETAW20L!E240/BETAW20L!F240</f>
        <v>5.2550609090909086</v>
      </c>
    </row>
    <row r="242" spans="2:12" x14ac:dyDescent="0.3">
      <c r="B242" s="21">
        <f>BETAW20L!B241</f>
        <v>44068</v>
      </c>
      <c r="C242" s="46">
        <f>BETAW20L!C241/BETAW20L!C242*C243</f>
        <v>75.882921611781853</v>
      </c>
      <c r="D242" s="45">
        <f>BETAW20L!I241/BETAW20L!I242*D243</f>
        <v>75.033081178322306</v>
      </c>
      <c r="E242" s="41">
        <f t="shared" si="38"/>
        <v>-1.1199363643473625</v>
      </c>
      <c r="F242" s="44">
        <f>LN(BETAW20L!C241/BETAW20L!C242)</f>
        <v>-2.214270871670098E-2</v>
      </c>
      <c r="G242" s="43">
        <f>LN(BETAW20L!I241/BETAW20L!I242)</f>
        <v>-2.138087990597359E-2</v>
      </c>
      <c r="H242" s="42">
        <f t="shared" si="39"/>
        <v>7.6182881072739059E-4</v>
      </c>
      <c r="I242" s="41">
        <f>(BETAW20L!D241/BETAW20L!I241-1)*100</f>
        <v>-1.2818248148582789E-3</v>
      </c>
      <c r="J242" s="40">
        <f>BETAW20L!L241*BETAW20L!I241/1000</f>
        <v>0</v>
      </c>
      <c r="K242" s="17">
        <f>BETAW20L!E241</f>
        <v>153.02360000000002</v>
      </c>
      <c r="L242" s="39">
        <f>BETAW20L!E241/BETAW20L!F241</f>
        <v>10.930257142857144</v>
      </c>
    </row>
    <row r="243" spans="2:12" x14ac:dyDescent="0.3">
      <c r="B243" s="21">
        <f>BETAW20L!B242</f>
        <v>44067</v>
      </c>
      <c r="C243" s="46">
        <f>BETAW20L!C242/BETAW20L!C243*C244</f>
        <v>77.58191579077274</v>
      </c>
      <c r="D243" s="45">
        <f>BETAW20L!I242/BETAW20L!I243*D244</f>
        <v>76.654627749602724</v>
      </c>
      <c r="E243" s="41">
        <f t="shared" si="38"/>
        <v>-1.1952373587561071</v>
      </c>
      <c r="F243" s="44">
        <f>LN(BETAW20L!C242/BETAW20L!C243)</f>
        <v>2.2657858189219917E-2</v>
      </c>
      <c r="G243" s="43">
        <f>LN(BETAW20L!I242/BETAW20L!I243)</f>
        <v>2.247084106025116E-2</v>
      </c>
      <c r="H243" s="42">
        <f t="shared" si="39"/>
        <v>-1.8701712896875694E-4</v>
      </c>
      <c r="I243" s="41">
        <f>(BETAW20L!D242/BETAW20L!I242-1)*100</f>
        <v>9.1457688697516026E-2</v>
      </c>
      <c r="J243" s="40">
        <f>BETAW20L!L242*BETAW20L!I242/1000</f>
        <v>0</v>
      </c>
      <c r="K243" s="17">
        <f>BETAW20L!E242</f>
        <v>37.665169999999996</v>
      </c>
      <c r="L243" s="39">
        <f>BETAW20L!E242/BETAW20L!F242</f>
        <v>3.7665169999999994</v>
      </c>
    </row>
    <row r="244" spans="2:12" x14ac:dyDescent="0.3">
      <c r="B244" s="21">
        <f>BETAW20L!B243</f>
        <v>44064</v>
      </c>
      <c r="C244" s="46">
        <f>BETAW20L!C243/BETAW20L!C244*C245</f>
        <v>75.843840631877711</v>
      </c>
      <c r="D244" s="45">
        <f>BETAW20L!I243/BETAW20L!I244*D245</f>
        <v>74.951342588588204</v>
      </c>
      <c r="E244" s="41">
        <f t="shared" ref="E244:E248" si="40">(D244/C244-1)*100</f>
        <v>-1.1767574477424159</v>
      </c>
      <c r="F244" s="44">
        <f>LN(BETAW20L!C243/BETAW20L!C244)</f>
        <v>6.1207193165124128E-3</v>
      </c>
      <c r="G244" s="43">
        <f>LN(BETAW20L!I243/BETAW20L!I244)</f>
        <v>4.1012168175805254E-3</v>
      </c>
      <c r="H244" s="42">
        <f t="shared" ref="H244:H248" si="41">G244-F244</f>
        <v>-2.0195024989318874E-3</v>
      </c>
      <c r="I244" s="41">
        <f>(BETAW20L!D243/BETAW20L!I243-1)*100</f>
        <v>4.3098975378849325</v>
      </c>
      <c r="J244" s="40">
        <f>BETAW20L!L243*BETAW20L!I243/1000</f>
        <v>0</v>
      </c>
      <c r="K244" s="17">
        <f>BETAW20L!E243</f>
        <v>131.5137</v>
      </c>
      <c r="L244" s="39">
        <f>BETAW20L!E243/BETAW20L!F243</f>
        <v>14.612633333333333</v>
      </c>
    </row>
    <row r="245" spans="2:12" x14ac:dyDescent="0.3">
      <c r="B245" s="21">
        <f>BETAW20L!B244</f>
        <v>44063</v>
      </c>
      <c r="C245" s="46">
        <f>BETAW20L!C244/BETAW20L!C245*C246</f>
        <v>75.381039554065424</v>
      </c>
      <c r="D245" s="45">
        <f>BETAW20L!I244/BETAW20L!I245*D246</f>
        <v>74.644580361044689</v>
      </c>
      <c r="E245" s="41">
        <f t="shared" si="40"/>
        <v>-0.97698200685136793</v>
      </c>
      <c r="F245" s="44">
        <f>LN(BETAW20L!C244/BETAW20L!C245)</f>
        <v>-2.0044432404581248E-2</v>
      </c>
      <c r="G245" s="43">
        <f>LN(BETAW20L!I244/BETAW20L!I245)</f>
        <v>-1.925584991748356E-2</v>
      </c>
      <c r="H245" s="42">
        <f t="shared" si="41"/>
        <v>7.8858248709768805E-4</v>
      </c>
      <c r="I245" s="41">
        <f>(BETAW20L!D244/BETAW20L!I244-1)*100</f>
        <v>-2.6184854992361561E-2</v>
      </c>
      <c r="J245" s="40">
        <f>BETAW20L!L244*BETAW20L!I244/1000</f>
        <v>0</v>
      </c>
      <c r="K245" s="17">
        <f>BETAW20L!E244</f>
        <v>131.06889999999999</v>
      </c>
      <c r="L245" s="39">
        <f>BETAW20L!E244/BETAW20L!F244</f>
        <v>6.2413761904761902</v>
      </c>
    </row>
    <row r="246" spans="2:12" x14ac:dyDescent="0.3">
      <c r="B246" s="21">
        <f>BETAW20L!B245</f>
        <v>44062</v>
      </c>
      <c r="C246" s="46">
        <f>BETAW20L!C245/BETAW20L!C246*C247</f>
        <v>76.907254664006388</v>
      </c>
      <c r="D246" s="45">
        <f>BETAW20L!I245/BETAW20L!I246*D247</f>
        <v>76.095853100086927</v>
      </c>
      <c r="E246" s="41">
        <f t="shared" si="40"/>
        <v>-1.0550390434092671</v>
      </c>
      <c r="F246" s="44">
        <f>LN(BETAW20L!C245/BETAW20L!C246)</f>
        <v>-7.7526996451113038E-3</v>
      </c>
      <c r="G246" s="43">
        <f>LN(BETAW20L!I245/BETAW20L!I246)</f>
        <v>-7.6330902137501256E-3</v>
      </c>
      <c r="H246" s="42">
        <f t="shared" si="41"/>
        <v>1.1960943136117824E-4</v>
      </c>
      <c r="I246" s="41">
        <f>(BETAW20L!D245/BETAW20L!I245-1)*100</f>
        <v>0.26331407977091548</v>
      </c>
      <c r="J246" s="40">
        <f>BETAW20L!L245*BETAW20L!I245/1000</f>
        <v>0</v>
      </c>
      <c r="K246" s="17">
        <f>BETAW20L!E245</f>
        <v>226.09029999999998</v>
      </c>
      <c r="L246" s="39">
        <f>BETAW20L!E245/BETAW20L!F245</f>
        <v>17.391561538461538</v>
      </c>
    </row>
    <row r="247" spans="2:12" x14ac:dyDescent="0.3">
      <c r="B247" s="21">
        <f>BETAW20L!B246</f>
        <v>44061</v>
      </c>
      <c r="C247" s="46">
        <f>BETAW20L!C246/BETAW20L!C247*C248</f>
        <v>77.505810724643624</v>
      </c>
      <c r="D247" s="45">
        <f>BETAW20L!I246/BETAW20L!I247*D248</f>
        <v>76.678922089797041</v>
      </c>
      <c r="E247" s="41">
        <f t="shared" si="40"/>
        <v>-1.066873086179676</v>
      </c>
      <c r="F247" s="44">
        <f>LN(BETAW20L!C246/BETAW20L!C247)</f>
        <v>-2.3681694132537189E-2</v>
      </c>
      <c r="G247" s="43">
        <f>LN(BETAW20L!I246/BETAW20L!I247)</f>
        <v>-2.087302095570993E-2</v>
      </c>
      <c r="H247" s="42">
        <f t="shared" si="41"/>
        <v>2.8086731768272588E-3</v>
      </c>
      <c r="I247" s="41">
        <f>(BETAW20L!D246/BETAW20L!I246-1)*100</f>
        <v>0.5906405541873605</v>
      </c>
      <c r="J247" s="40">
        <f>BETAW20L!L246*BETAW20L!I246/1000</f>
        <v>0</v>
      </c>
      <c r="K247" s="17">
        <f>BETAW20L!E246</f>
        <v>270.93920000000003</v>
      </c>
      <c r="L247" s="39">
        <f>BETAW20L!E246/BETAW20L!F246</f>
        <v>19.352800000000002</v>
      </c>
    </row>
    <row r="248" spans="2:12" x14ac:dyDescent="0.3">
      <c r="B248" s="21">
        <f>BETAW20L!B247</f>
        <v>44060</v>
      </c>
      <c r="C248" s="46">
        <f>BETAW20L!C247/BETAW20L!C248*C249</f>
        <v>79.363185716930275</v>
      </c>
      <c r="D248" s="45">
        <f>BETAW20L!I247/BETAW20L!I248*D249</f>
        <v>78.296263517945178</v>
      </c>
      <c r="E248" s="41">
        <f t="shared" si="40"/>
        <v>-1.3443540469639914</v>
      </c>
      <c r="F248" s="44">
        <f>LN(BETAW20L!C247/BETAW20L!C248)</f>
        <v>5.9527853554110777E-3</v>
      </c>
      <c r="G248" s="43">
        <f>LN(BETAW20L!I247/BETAW20L!I248)</f>
        <v>3.8741018442425327E-3</v>
      </c>
      <c r="H248" s="42">
        <f t="shared" si="41"/>
        <v>-2.078683511168545E-3</v>
      </c>
      <c r="I248" s="41">
        <f>(BETAW20L!D247/BETAW20L!I247-1)*100</f>
        <v>-1.1588529439384265</v>
      </c>
      <c r="J248" s="40">
        <f>BETAW20L!L247*BETAW20L!I247/1000</f>
        <v>0</v>
      </c>
      <c r="K248" s="17">
        <f>BETAW20L!E247</f>
        <v>9.43</v>
      </c>
      <c r="L248" s="39">
        <f>BETAW20L!E247/BETAW20L!F247</f>
        <v>1.5716666666666665</v>
      </c>
    </row>
    <row r="249" spans="2:12" x14ac:dyDescent="0.3">
      <c r="B249" s="21">
        <f>BETAW20L!B248</f>
        <v>44057</v>
      </c>
      <c r="C249" s="46">
        <f>BETAW20L!C248/BETAW20L!C249*C250</f>
        <v>78.892157064401331</v>
      </c>
      <c r="D249" s="45">
        <f>BETAW20L!I248/BETAW20L!I249*D250</f>
        <v>77.993522622228852</v>
      </c>
      <c r="E249" s="41">
        <f t="shared" ref="E249:E253" si="42">(D249/C249-1)*100</f>
        <v>-1.1390668928457637</v>
      </c>
      <c r="F249" s="44">
        <f>LN(BETAW20L!C248/BETAW20L!C249)</f>
        <v>-1.9274854894353853E-3</v>
      </c>
      <c r="G249" s="43">
        <f>LN(BETAW20L!I248/BETAW20L!I249)</f>
        <v>-7.0396700338934035E-4</v>
      </c>
      <c r="H249" s="42">
        <f t="shared" ref="H249:H253" si="43">G249-F249</f>
        <v>1.2235184860460448E-3</v>
      </c>
      <c r="I249" s="41">
        <f>(BETAW20L!D248/BETAW20L!I248-1)*100</f>
        <v>-0.28071377877718628</v>
      </c>
      <c r="J249" s="40">
        <f>BETAW20L!L248*BETAW20L!I248/1000</f>
        <v>0</v>
      </c>
      <c r="K249" s="17">
        <f>BETAW20L!E248</f>
        <v>328.70650000000001</v>
      </c>
      <c r="L249" s="39">
        <f>BETAW20L!E248/BETAW20L!F248</f>
        <v>20.54415625</v>
      </c>
    </row>
    <row r="250" spans="2:12" x14ac:dyDescent="0.3">
      <c r="B250" s="21">
        <f>BETAW20L!B249</f>
        <v>44056</v>
      </c>
      <c r="C250" s="46">
        <f>BETAW20L!C249/BETAW20L!C250*C251</f>
        <v>79.044367196659607</v>
      </c>
      <c r="D250" s="45">
        <f>BETAW20L!I249/BETAW20L!I250*D251</f>
        <v>78.048446818775801</v>
      </c>
      <c r="E250" s="41">
        <f t="shared" si="42"/>
        <v>-1.2599511049357748</v>
      </c>
      <c r="F250" s="44">
        <f>LN(BETAW20L!C249/BETAW20L!C250)</f>
        <v>2.6838658543915125E-3</v>
      </c>
      <c r="G250" s="43">
        <f>LN(BETAW20L!I249/BETAW20L!I250)</f>
        <v>2.9603186776771665E-3</v>
      </c>
      <c r="H250" s="42">
        <f t="shared" si="43"/>
        <v>2.7645282328565401E-4</v>
      </c>
      <c r="I250" s="41">
        <f>(BETAW20L!D249/BETAW20L!I249-1)*100</f>
        <v>-2.1469611226931917E-2</v>
      </c>
      <c r="J250" s="40">
        <f>BETAW20L!L249*BETAW20L!I249/1000</f>
        <v>0</v>
      </c>
      <c r="K250" s="17">
        <f>BETAW20L!E249</f>
        <v>98.01643</v>
      </c>
      <c r="L250" s="39">
        <f>BETAW20L!E249/BETAW20L!F249</f>
        <v>5.4453572222222224</v>
      </c>
    </row>
    <row r="251" spans="2:12" x14ac:dyDescent="0.3">
      <c r="B251" s="21">
        <f>BETAW20L!B250</f>
        <v>44055</v>
      </c>
      <c r="C251" s="46">
        <f>BETAW20L!C250/BETAW20L!C251*C252</f>
        <v>78.832507147705542</v>
      </c>
      <c r="D251" s="45">
        <f>BETAW20L!I250/BETAW20L!I251*D252</f>
        <v>77.817740194941138</v>
      </c>
      <c r="E251" s="41">
        <f t="shared" si="42"/>
        <v>-1.2872442974102949</v>
      </c>
      <c r="F251" s="44">
        <f>LN(BETAW20L!C250/BETAW20L!C251)</f>
        <v>8.7529057994826E-3</v>
      </c>
      <c r="G251" s="43">
        <f>LN(BETAW20L!I250/BETAW20L!I251)</f>
        <v>5.6403395675300502E-3</v>
      </c>
      <c r="H251" s="42">
        <f t="shared" si="43"/>
        <v>-3.1125662319525498E-3</v>
      </c>
      <c r="I251" s="41">
        <f>(BETAW20L!D250/BETAW20L!I250-1)*100</f>
        <v>-0.44091901140755896</v>
      </c>
      <c r="J251" s="40">
        <f>BETAW20L!L250*BETAW20L!I250/1000</f>
        <v>0</v>
      </c>
      <c r="K251" s="17">
        <f>BETAW20L!E250</f>
        <v>166.30429999999998</v>
      </c>
      <c r="L251" s="39">
        <f>BETAW20L!E250/BETAW20L!F250</f>
        <v>10.394018749999999</v>
      </c>
    </row>
    <row r="252" spans="2:12" x14ac:dyDescent="0.3">
      <c r="B252" s="21">
        <f>BETAW20L!B251</f>
        <v>44054</v>
      </c>
      <c r="C252" s="46">
        <f>BETAW20L!C251/BETAW20L!C252*C253</f>
        <v>78.145504658864198</v>
      </c>
      <c r="D252" s="45">
        <f>BETAW20L!I251/BETAW20L!I252*D253</f>
        <v>77.380057216523568</v>
      </c>
      <c r="E252" s="41">
        <f t="shared" si="42"/>
        <v>-0.97951564287940274</v>
      </c>
      <c r="F252" s="44">
        <f>LN(BETAW20L!C251/BETAW20L!C252)</f>
        <v>2.6592842869306587E-2</v>
      </c>
      <c r="G252" s="43">
        <f>LN(BETAW20L!I251/BETAW20L!I252)</f>
        <v>2.9743780525677457E-2</v>
      </c>
      <c r="H252" s="42">
        <f t="shared" si="43"/>
        <v>3.1509376563708703E-3</v>
      </c>
      <c r="I252" s="41">
        <f>(BETAW20L!D251/BETAW20L!I251-1)*100</f>
        <v>-1.7052372747161537</v>
      </c>
      <c r="J252" s="40">
        <f>BETAW20L!L251*BETAW20L!I251/1000</f>
        <v>0</v>
      </c>
      <c r="K252" s="17">
        <f>BETAW20L!E251</f>
        <v>142.31129999999999</v>
      </c>
      <c r="L252" s="39">
        <f>BETAW20L!E251/BETAW20L!F251</f>
        <v>4.1856264705882351</v>
      </c>
    </row>
    <row r="253" spans="2:12" x14ac:dyDescent="0.3">
      <c r="B253" s="21">
        <f>BETAW20L!B252</f>
        <v>44053</v>
      </c>
      <c r="C253" s="46">
        <f>BETAW20L!C252/BETAW20L!C253*C254</f>
        <v>76.094781660735961</v>
      </c>
      <c r="D253" s="45">
        <f>BETAW20L!I252/BETAW20L!I253*D254</f>
        <v>75.112373699113874</v>
      </c>
      <c r="E253" s="41">
        <f t="shared" si="42"/>
        <v>-1.2910319737851284</v>
      </c>
      <c r="F253" s="44">
        <f>LN(BETAW20L!C252/BETAW20L!C253)</f>
        <v>6.4812907388757833E-3</v>
      </c>
      <c r="G253" s="43">
        <f>LN(BETAW20L!I252/BETAW20L!I253)</f>
        <v>6.270933744830275E-3</v>
      </c>
      <c r="H253" s="42">
        <f t="shared" si="43"/>
        <v>-2.1035699404550832E-4</v>
      </c>
      <c r="I253" s="41">
        <f>(BETAW20L!D252/BETAW20L!I252-1)*100</f>
        <v>3.5777344638887598E-2</v>
      </c>
      <c r="J253" s="40">
        <f>BETAW20L!L252*BETAW20L!I252/1000</f>
        <v>0</v>
      </c>
      <c r="K253" s="17">
        <f>BETAW20L!E252</f>
        <v>16.807040000000001</v>
      </c>
      <c r="L253" s="39">
        <f>BETAW20L!E252/BETAW20L!F252</f>
        <v>2.8011733333333333</v>
      </c>
    </row>
    <row r="254" spans="2:12" x14ac:dyDescent="0.3">
      <c r="B254" s="21">
        <f>BETAW20L!B253</f>
        <v>44050</v>
      </c>
      <c r="C254" s="46">
        <f>BETAW20L!C253/BETAW20L!C254*C255</f>
        <v>75.603184071415356</v>
      </c>
      <c r="D254" s="45">
        <f>BETAW20L!I253/BETAW20L!I254*D255</f>
        <v>74.642822780321808</v>
      </c>
      <c r="E254" s="41">
        <f t="shared" ref="E254:E257" si="44">(D254/C254-1)*100</f>
        <v>-1.2702656678935442</v>
      </c>
      <c r="F254" s="44">
        <f>LN(BETAW20L!C253/BETAW20L!C254)</f>
        <v>-1.5495660238819141E-3</v>
      </c>
      <c r="G254" s="43">
        <f>LN(BETAW20L!I253/BETAW20L!I254)</f>
        <v>-2.009504804142311E-3</v>
      </c>
      <c r="H254" s="42">
        <f t="shared" ref="H254:H257" si="45">G254-F254</f>
        <v>-4.5993878026039689E-4</v>
      </c>
      <c r="I254" s="41">
        <f>(BETAW20L!D253/BETAW20L!I253-1)*100</f>
        <v>-0.54050352582798444</v>
      </c>
      <c r="J254" s="40">
        <f>BETAW20L!L253*BETAW20L!I253/1000</f>
        <v>0</v>
      </c>
      <c r="K254" s="17">
        <f>BETAW20L!E253</f>
        <v>362.59699999999998</v>
      </c>
      <c r="L254" s="39">
        <f>BETAW20L!E253/BETAW20L!F253</f>
        <v>17.266523809523807</v>
      </c>
    </row>
    <row r="255" spans="2:12" x14ac:dyDescent="0.3">
      <c r="B255" s="21">
        <f>BETAW20L!B254</f>
        <v>44049</v>
      </c>
      <c r="C255" s="46">
        <f>BETAW20L!C254/BETAW20L!C255*C256</f>
        <v>75.720427011127796</v>
      </c>
      <c r="D255" s="45">
        <f>BETAW20L!I254/BETAW20L!I255*D256</f>
        <v>74.792968700241843</v>
      </c>
      <c r="E255" s="41">
        <f t="shared" si="44"/>
        <v>-1.2248455898824395</v>
      </c>
      <c r="F255" s="44">
        <f>LN(BETAW20L!C254/BETAW20L!C255)</f>
        <v>-1.6006809020038398E-2</v>
      </c>
      <c r="G255" s="43">
        <f>LN(BETAW20L!I254/BETAW20L!I255)</f>
        <v>-2.0181648185803112E-2</v>
      </c>
      <c r="H255" s="42">
        <f t="shared" si="45"/>
        <v>-4.1748391657647141E-3</v>
      </c>
      <c r="I255" s="41">
        <f>(BETAW20L!D254/BETAW20L!I254-1)*100</f>
        <v>1.1504963001625068</v>
      </c>
      <c r="J255" s="40">
        <f>BETAW20L!L254*BETAW20L!I254/1000</f>
        <v>0</v>
      </c>
      <c r="K255" s="17">
        <f>BETAW20L!E254</f>
        <v>87.681690000000003</v>
      </c>
      <c r="L255" s="39">
        <f>BETAW20L!E254/BETAW20L!F254</f>
        <v>4.3840845000000002</v>
      </c>
    </row>
    <row r="256" spans="2:12" x14ac:dyDescent="0.3">
      <c r="B256" s="21">
        <f>BETAW20L!B255</f>
        <v>44048</v>
      </c>
      <c r="C256" s="46">
        <f>BETAW20L!C255/BETAW20L!C256*C257</f>
        <v>76.942221856552237</v>
      </c>
      <c r="D256" s="45">
        <f>BETAW20L!I255/BETAW20L!I256*D257</f>
        <v>76.317748614129869</v>
      </c>
      <c r="E256" s="41">
        <f t="shared" si="44"/>
        <v>-0.81161321749534387</v>
      </c>
      <c r="F256" s="44">
        <f>LN(BETAW20L!C255/BETAW20L!C256)</f>
        <v>2.3724011875367556E-2</v>
      </c>
      <c r="G256" s="43">
        <f>LN(BETAW20L!I255/BETAW20L!I256)</f>
        <v>2.6074944814785384E-2</v>
      </c>
      <c r="H256" s="42">
        <f t="shared" si="45"/>
        <v>2.3509329394178283E-3</v>
      </c>
      <c r="I256" s="41">
        <f>(BETAW20L!D255/BETAW20L!I255-1)*100</f>
        <v>-0.14050000380769756</v>
      </c>
      <c r="J256" s="40">
        <f>BETAW20L!L255*BETAW20L!I255/1000</f>
        <v>0</v>
      </c>
      <c r="K256" s="17">
        <f>BETAW20L!E255</f>
        <v>163.54660000000001</v>
      </c>
      <c r="L256" s="39">
        <f>BETAW20L!E255/BETAW20L!F255</f>
        <v>9.0859222222222229</v>
      </c>
    </row>
    <row r="257" spans="2:12" x14ac:dyDescent="0.3">
      <c r="B257" s="21">
        <f>BETAW20L!B256</f>
        <v>44047</v>
      </c>
      <c r="C257" s="46">
        <f>BETAW20L!C256/BETAW20L!C257*C258</f>
        <v>75.138326099923901</v>
      </c>
      <c r="D257" s="45">
        <f>BETAW20L!I256/BETAW20L!I257*D258</f>
        <v>74.35348781749633</v>
      </c>
      <c r="E257" s="41">
        <f t="shared" si="44"/>
        <v>-1.0445245764243438</v>
      </c>
      <c r="F257" s="44">
        <f>LN(BETAW20L!C256/BETAW20L!C257)</f>
        <v>7.8048104225319484E-3</v>
      </c>
      <c r="G257" s="43">
        <f>LN(BETAW20L!I256/BETAW20L!I257)</f>
        <v>1.0006620448463814E-2</v>
      </c>
      <c r="H257" s="42">
        <f t="shared" si="45"/>
        <v>2.2018100259318654E-3</v>
      </c>
      <c r="I257" s="41">
        <f>(BETAW20L!D256/BETAW20L!I256-1)*100</f>
        <v>-9.5840985636752585E-2</v>
      </c>
      <c r="J257" s="40">
        <f>BETAW20L!L256*BETAW20L!I256/1000</f>
        <v>0</v>
      </c>
      <c r="K257" s="17">
        <f>BETAW20L!E256</f>
        <v>240.12179999999998</v>
      </c>
      <c r="L257" s="39">
        <f>BETAW20L!E256/BETAW20L!F256</f>
        <v>11.434371428571428</v>
      </c>
    </row>
    <row r="258" spans="2:12" x14ac:dyDescent="0.3">
      <c r="B258" s="21">
        <f>BETAW20L!B257</f>
        <v>44046</v>
      </c>
      <c r="C258" s="46">
        <f>BETAW20L!C257/BETAW20L!C258*C259</f>
        <v>74.554168295040839</v>
      </c>
      <c r="D258" s="45">
        <f>BETAW20L!I257/BETAW20L!I258*D259</f>
        <v>73.613170898565599</v>
      </c>
      <c r="E258" s="41">
        <f t="shared" ref="E258:E263" si="46">(D258/C258-1)*100</f>
        <v>-1.2621660438237758</v>
      </c>
      <c r="F258" s="44">
        <f>LN(BETAW20L!C257/BETAW20L!C258)</f>
        <v>4.0826592739364981E-2</v>
      </c>
      <c r="G258" s="43">
        <f>LN(BETAW20L!I257/BETAW20L!I258)</f>
        <v>3.9911567122232858E-2</v>
      </c>
      <c r="H258" s="42">
        <f t="shared" ref="H258:H263" si="47">G258-F258</f>
        <v>-9.1502561713212305E-4</v>
      </c>
      <c r="I258" s="41">
        <f>(BETAW20L!D257/BETAW20L!I257-1)*100</f>
        <v>0.2103477889348726</v>
      </c>
      <c r="J258" s="40">
        <f>BETAW20L!L257*BETAW20L!I257/1000</f>
        <v>0</v>
      </c>
      <c r="K258" s="17">
        <f>BETAW20L!E257</f>
        <v>613</v>
      </c>
      <c r="L258" s="39">
        <f>BETAW20L!E257/BETAW20L!F257</f>
        <v>22.703703703703702</v>
      </c>
    </row>
    <row r="259" spans="2:12" x14ac:dyDescent="0.3">
      <c r="B259" s="21">
        <f>BETAW20L!B258</f>
        <v>44043</v>
      </c>
      <c r="C259" s="46">
        <f>BETAW20L!C258/BETAW20L!C259*C260</f>
        <v>71.571672460250525</v>
      </c>
      <c r="D259" s="45">
        <f>BETAW20L!I258/BETAW20L!I259*D260</f>
        <v>70.733012029092691</v>
      </c>
      <c r="E259" s="41">
        <f t="shared" si="46"/>
        <v>-1.1717770485573209</v>
      </c>
      <c r="F259" s="44">
        <f>LN(BETAW20L!C258/BETAW20L!C259)</f>
        <v>4.8975926884098674E-3</v>
      </c>
      <c r="G259" s="43">
        <f>LN(BETAW20L!I258/BETAW20L!I259)</f>
        <v>2.9769992030939892E-3</v>
      </c>
      <c r="H259" s="42">
        <f t="shared" si="47"/>
        <v>-1.9205934853158781E-3</v>
      </c>
      <c r="I259" s="41">
        <f>(BETAW20L!D258/BETAW20L!I258-1)*100</f>
        <v>0.56503376514294157</v>
      </c>
      <c r="J259" s="40">
        <f>BETAW20L!L258*BETAW20L!I258/1000</f>
        <v>0</v>
      </c>
      <c r="K259" s="17">
        <f>BETAW20L!E258</f>
        <v>67.796039999999991</v>
      </c>
      <c r="L259" s="39">
        <f>BETAW20L!E258/BETAW20L!F258</f>
        <v>2.6075399999999997</v>
      </c>
    </row>
    <row r="260" spans="2:12" x14ac:dyDescent="0.3">
      <c r="B260" s="21">
        <f>BETAW20L!B259</f>
        <v>44042</v>
      </c>
      <c r="C260" s="46">
        <f>BETAW20L!C259/BETAW20L!C260*C261</f>
        <v>71.222000534792357</v>
      </c>
      <c r="D260" s="45">
        <f>BETAW20L!I259/BETAW20L!I260*D261</f>
        <v>70.522753034364953</v>
      </c>
      <c r="E260" s="41">
        <f t="shared" si="46"/>
        <v>-0.98178581783281427</v>
      </c>
      <c r="F260" s="44">
        <f>LN(BETAW20L!C259/BETAW20L!C260)</f>
        <v>-6.9578002253421839E-2</v>
      </c>
      <c r="G260" s="43">
        <f>LN(BETAW20L!I259/BETAW20L!I260)</f>
        <v>-7.0964962418316499E-2</v>
      </c>
      <c r="H260" s="42">
        <f t="shared" si="47"/>
        <v>-1.38696016489466E-3</v>
      </c>
      <c r="I260" s="41">
        <f>(BETAW20L!D259/BETAW20L!I259-1)*100</f>
        <v>0.13571828335590119</v>
      </c>
      <c r="J260" s="40">
        <f>BETAW20L!L259*BETAW20L!I259/1000</f>
        <v>0</v>
      </c>
      <c r="K260" s="17">
        <f>BETAW20L!E259</f>
        <v>338.86329999999998</v>
      </c>
      <c r="L260" s="39">
        <f>BETAW20L!E259/BETAW20L!F259</f>
        <v>4.4008220779220775</v>
      </c>
    </row>
    <row r="261" spans="2:12" x14ac:dyDescent="0.3">
      <c r="B261" s="21">
        <f>BETAW20L!B260</f>
        <v>44041</v>
      </c>
      <c r="C261" s="46">
        <f>BETAW20L!C260/BETAW20L!C261*C262</f>
        <v>76.353950264310839</v>
      </c>
      <c r="D261" s="45">
        <f>BETAW20L!I260/BETAW20L!I261*D262</f>
        <v>75.709250938708891</v>
      </c>
      <c r="E261" s="41">
        <f t="shared" si="46"/>
        <v>-0.84435621650251758</v>
      </c>
      <c r="F261" s="44">
        <f>LN(BETAW20L!C260/BETAW20L!C261)</f>
        <v>1.1051065126518049E-3</v>
      </c>
      <c r="G261" s="43">
        <f>LN(BETAW20L!I260/BETAW20L!I261)</f>
        <v>-1.2380796362734575E-3</v>
      </c>
      <c r="H261" s="42">
        <f t="shared" si="47"/>
        <v>-2.3431861489252625E-3</v>
      </c>
      <c r="I261" s="41">
        <f>(BETAW20L!D260/BETAW20L!I260-1)*100</f>
        <v>0.2376045922143577</v>
      </c>
      <c r="J261" s="40">
        <f>BETAW20L!L260*BETAW20L!I260/1000</f>
        <v>0</v>
      </c>
      <c r="K261" s="17">
        <f>BETAW20L!E260</f>
        <v>205.26009999999999</v>
      </c>
      <c r="L261" s="39">
        <f>BETAW20L!E260/BETAW20L!F260</f>
        <v>14.661435714285714</v>
      </c>
    </row>
    <row r="262" spans="2:12" x14ac:dyDescent="0.3">
      <c r="B262" s="21">
        <f>BETAW20L!B261</f>
        <v>44040</v>
      </c>
      <c r="C262" s="46">
        <f>BETAW20L!C261/BETAW20L!C262*C263</f>
        <v>76.269617623465052</v>
      </c>
      <c r="D262" s="45">
        <f>BETAW20L!I261/BETAW20L!I262*D263</f>
        <v>75.80304306965661</v>
      </c>
      <c r="E262" s="41">
        <f t="shared" si="46"/>
        <v>-0.61174366457672491</v>
      </c>
      <c r="F262" s="44">
        <f>LN(BETAW20L!C261/BETAW20L!C262)</f>
        <v>-8.058061329762424E-3</v>
      </c>
      <c r="G262" s="43">
        <f>LN(BETAW20L!I261/BETAW20L!I262)</f>
        <v>-9.4542206602145351E-3</v>
      </c>
      <c r="H262" s="42">
        <f t="shared" si="47"/>
        <v>-1.3961593304521111E-3</v>
      </c>
      <c r="I262" s="41">
        <f>(BETAW20L!D261/BETAW20L!I261-1)*100</f>
        <v>-0.96047947945709922</v>
      </c>
      <c r="J262" s="40">
        <f>BETAW20L!L261*BETAW20L!I261/1000</f>
        <v>0</v>
      </c>
      <c r="K262" s="17">
        <f>BETAW20L!E261</f>
        <v>87.646270000000001</v>
      </c>
      <c r="L262" s="39">
        <f>BETAW20L!E261/BETAW20L!F261</f>
        <v>5.1556629411764705</v>
      </c>
    </row>
    <row r="263" spans="2:12" x14ac:dyDescent="0.3">
      <c r="B263" s="21">
        <f>BETAW20L!B262</f>
        <v>44039</v>
      </c>
      <c r="C263" s="46">
        <f>BETAW20L!C262/BETAW20L!C263*C264</f>
        <v>76.886685727214768</v>
      </c>
      <c r="D263" s="45">
        <f>BETAW20L!I262/BETAW20L!I263*D264</f>
        <v>76.52310019165779</v>
      </c>
      <c r="E263" s="41">
        <f t="shared" si="46"/>
        <v>-0.47288491124060084</v>
      </c>
      <c r="F263" s="44">
        <f>LN(BETAW20L!C262/BETAW20L!C263)</f>
        <v>2.2427256424779492E-2</v>
      </c>
      <c r="G263" s="43">
        <f>LN(BETAW20L!I262/BETAW20L!I263)</f>
        <v>2.5554411964397082E-2</v>
      </c>
      <c r="H263" s="42">
        <f t="shared" si="47"/>
        <v>3.1271555396175897E-3</v>
      </c>
      <c r="I263" s="41">
        <f>(BETAW20L!D262/BETAW20L!I262-1)*100</f>
        <v>1.3554453634504027</v>
      </c>
      <c r="J263" s="40">
        <f>BETAW20L!L262*BETAW20L!I262/1000</f>
        <v>0</v>
      </c>
      <c r="K263" s="17">
        <f>BETAW20L!E262</f>
        <v>69.369369999999989</v>
      </c>
      <c r="L263" s="39">
        <f>BETAW20L!E262/BETAW20L!F262</f>
        <v>3.8538538888888882</v>
      </c>
    </row>
    <row r="264" spans="2:12" x14ac:dyDescent="0.3">
      <c r="B264" s="21">
        <f>BETAW20L!B263</f>
        <v>44036</v>
      </c>
      <c r="C264" s="46">
        <f>BETAW20L!C263/BETAW20L!C264*C265</f>
        <v>75.181520867186379</v>
      </c>
      <c r="D264" s="45">
        <f>BETAW20L!I263/BETAW20L!I264*D265</f>
        <v>74.592371746766432</v>
      </c>
      <c r="E264" s="41">
        <f t="shared" ref="E264:E268" si="48">(D264/C264-1)*100</f>
        <v>-0.78363554451196249</v>
      </c>
      <c r="F264" s="44">
        <f>LN(BETAW20L!C263/BETAW20L!C264)</f>
        <v>-1.0965350330323963E-2</v>
      </c>
      <c r="G264" s="43">
        <f>LN(BETAW20L!I263/BETAW20L!I264)</f>
        <v>-9.5876268968942344E-3</v>
      </c>
      <c r="H264" s="42">
        <f t="shared" ref="H264:H268" si="49">G264-F264</f>
        <v>1.3777234334297287E-3</v>
      </c>
      <c r="I264" s="41">
        <f>(BETAW20L!D263/BETAW20L!I263-1)*100</f>
        <v>-1.365819467917806E-2</v>
      </c>
      <c r="J264" s="40">
        <f>BETAW20L!L263*BETAW20L!I263/1000</f>
        <v>0</v>
      </c>
      <c r="K264" s="17">
        <f>BETAW20L!E263</f>
        <v>139.80889999999999</v>
      </c>
      <c r="L264" s="39">
        <f>BETAW20L!E263/BETAW20L!F263</f>
        <v>5.1781074074074072</v>
      </c>
    </row>
    <row r="265" spans="2:12" x14ac:dyDescent="0.3">
      <c r="B265" s="21">
        <f>BETAW20L!B264</f>
        <v>44035</v>
      </c>
      <c r="C265" s="46">
        <f>BETAW20L!C264/BETAW20L!C265*C266</f>
        <v>76.010449019890174</v>
      </c>
      <c r="D265" s="45">
        <f>BETAW20L!I264/BETAW20L!I265*D266</f>
        <v>75.310974921344297</v>
      </c>
      <c r="E265" s="41">
        <f t="shared" si="48"/>
        <v>-0.92023413565527346</v>
      </c>
      <c r="F265" s="44">
        <f>LN(BETAW20L!C264/BETAW20L!C265)</f>
        <v>-1.1381646051874545E-2</v>
      </c>
      <c r="G265" s="43">
        <f>LN(BETAW20L!I264/BETAW20L!I265)</f>
        <v>-1.3313653858105595E-2</v>
      </c>
      <c r="H265" s="42">
        <f t="shared" si="49"/>
        <v>-1.9320078062310501E-3</v>
      </c>
      <c r="I265" s="41">
        <f>(BETAW20L!D264/BETAW20L!I264-1)*100</f>
        <v>-4.3017292707947519E-4</v>
      </c>
      <c r="J265" s="40">
        <f>BETAW20L!L264*BETAW20L!I264/1000</f>
        <v>0</v>
      </c>
      <c r="K265" s="17">
        <f>BETAW20L!E264</f>
        <v>56.480220000000003</v>
      </c>
      <c r="L265" s="39">
        <f>BETAW20L!E264/BETAW20L!F264</f>
        <v>4.3446323076923079</v>
      </c>
    </row>
    <row r="266" spans="2:12" x14ac:dyDescent="0.3">
      <c r="B266" s="21">
        <f>BETAW20L!B265</f>
        <v>44034</v>
      </c>
      <c r="C266" s="46">
        <f>BETAW20L!C265/BETAW20L!C266*C267</f>
        <v>76.880515046177266</v>
      </c>
      <c r="D266" s="45">
        <f>BETAW20L!I265/BETAW20L!I266*D267</f>
        <v>76.320343455347469</v>
      </c>
      <c r="E266" s="41">
        <f t="shared" si="48"/>
        <v>-0.72862622017209056</v>
      </c>
      <c r="F266" s="44">
        <f>LN(BETAW20L!C265/BETAW20L!C266)</f>
        <v>-1.6083149221389929E-2</v>
      </c>
      <c r="G266" s="43">
        <f>LN(BETAW20L!I265/BETAW20L!I266)</f>
        <v>-1.1760182529476937E-2</v>
      </c>
      <c r="H266" s="42">
        <f t="shared" si="49"/>
        <v>4.3229666919129914E-3</v>
      </c>
      <c r="I266" s="41">
        <f>(BETAW20L!D265/BETAW20L!I265-1)*100</f>
        <v>-3.1602661668184151E-2</v>
      </c>
      <c r="J266" s="40">
        <f>BETAW20L!L265*BETAW20L!I265/1000</f>
        <v>0</v>
      </c>
      <c r="K266" s="17">
        <f>BETAW20L!E265</f>
        <v>45.087580000000003</v>
      </c>
      <c r="L266" s="39">
        <f>BETAW20L!E265/BETAW20L!F265</f>
        <v>3.2205414285714289</v>
      </c>
    </row>
    <row r="267" spans="2:12" x14ac:dyDescent="0.3">
      <c r="B267" s="21">
        <f>BETAW20L!B266</f>
        <v>44033</v>
      </c>
      <c r="C267" s="46">
        <f>BETAW20L!C266/BETAW20L!C267*C268</f>
        <v>78.126992615751689</v>
      </c>
      <c r="D267" s="45">
        <f>BETAW20L!I266/BETAW20L!I267*D268</f>
        <v>77.223182998662651</v>
      </c>
      <c r="E267" s="41">
        <f t="shared" si="48"/>
        <v>-1.1568468039390711</v>
      </c>
      <c r="F267" s="44">
        <f>LN(BETAW20L!C266/BETAW20L!C267)</f>
        <v>5.1470992993379056E-3</v>
      </c>
      <c r="G267" s="43">
        <f>LN(BETAW20L!I266/BETAW20L!I267)</f>
        <v>7.3414543711203023E-4</v>
      </c>
      <c r="H267" s="42">
        <f t="shared" si="49"/>
        <v>-4.4129538622258756E-3</v>
      </c>
      <c r="I267" s="41">
        <f>(BETAW20L!D266/BETAW20L!I266-1)*100</f>
        <v>7.590264475612063E-2</v>
      </c>
      <c r="J267" s="40">
        <f>BETAW20L!L266*BETAW20L!I266/1000</f>
        <v>0</v>
      </c>
      <c r="K267" s="17">
        <f>BETAW20L!E266</f>
        <v>406.9273</v>
      </c>
      <c r="L267" s="39">
        <f>BETAW20L!E266/BETAW20L!F266</f>
        <v>6.2604199999999999</v>
      </c>
    </row>
    <row r="268" spans="2:12" x14ac:dyDescent="0.3">
      <c r="B268" s="21">
        <f>BETAW20L!B267</f>
        <v>44032</v>
      </c>
      <c r="C268" s="46">
        <f>BETAW20L!C267/BETAW20L!C268*C269</f>
        <v>77.725898348314374</v>
      </c>
      <c r="D268" s="45">
        <f>BETAW20L!I267/BETAW20L!I268*D269</f>
        <v>77.166510756604254</v>
      </c>
      <c r="E268" s="41">
        <f t="shared" si="48"/>
        <v>-0.71969266820607336</v>
      </c>
      <c r="F268" s="44">
        <f>LN(BETAW20L!C267/BETAW20L!C268)</f>
        <v>4.8417099438375202E-2</v>
      </c>
      <c r="G268" s="43">
        <f>LN(BETAW20L!I267/BETAW20L!I268)</f>
        <v>4.9168948420949779E-2</v>
      </c>
      <c r="H268" s="42">
        <f t="shared" si="49"/>
        <v>7.5184898257457666E-4</v>
      </c>
      <c r="I268" s="41">
        <f>(BETAW20L!D267/BETAW20L!I267-1)*100</f>
        <v>-0.90568112038522663</v>
      </c>
      <c r="J268" s="40">
        <f>BETAW20L!L267*BETAW20L!I267/1000</f>
        <v>0</v>
      </c>
      <c r="K268" s="17">
        <f>BETAW20L!E267</f>
        <v>608.70530000000008</v>
      </c>
      <c r="L268" s="39">
        <f>BETAW20L!E267/BETAW20L!F267</f>
        <v>13.232723913043481</v>
      </c>
    </row>
    <row r="269" spans="2:12" x14ac:dyDescent="0.3">
      <c r="B269" s="21">
        <f>BETAW20L!B268</f>
        <v>44029</v>
      </c>
      <c r="C269" s="46">
        <f>BETAW20L!C268/BETAW20L!C269*C270</f>
        <v>74.052286237324381</v>
      </c>
      <c r="D269" s="45">
        <f>BETAW20L!I268/BETAW20L!I269*D270</f>
        <v>73.464082697824338</v>
      </c>
      <c r="E269" s="41">
        <f t="shared" ref="E269:E273" si="50">(D269/C269-1)*100</f>
        <v>-0.79430841286244336</v>
      </c>
      <c r="F269" s="44">
        <f>LN(BETAW20L!C268/BETAW20L!C269)</f>
        <v>-3.3829719200395621E-3</v>
      </c>
      <c r="G269" s="43">
        <f>LN(BETAW20L!I268/BETAW20L!I269)</f>
        <v>9.0838070471305991E-4</v>
      </c>
      <c r="H269" s="42">
        <f t="shared" ref="H269:H273" si="51">G269-F269</f>
        <v>4.291352624752622E-3</v>
      </c>
      <c r="I269" s="41">
        <f>(BETAW20L!D268/BETAW20L!I268-1)*100</f>
        <v>-0.31540004945410649</v>
      </c>
      <c r="J269" s="40">
        <f>BETAW20L!L268*BETAW20L!I268/1000</f>
        <v>0</v>
      </c>
      <c r="K269" s="17">
        <f>BETAW20L!E268</f>
        <v>272.43040000000002</v>
      </c>
      <c r="L269" s="39">
        <f>BETAW20L!E268/BETAW20L!F268</f>
        <v>20.956184615384618</v>
      </c>
    </row>
    <row r="270" spans="2:12" x14ac:dyDescent="0.3">
      <c r="B270" s="21">
        <f>BETAW20L!B269</f>
        <v>44028</v>
      </c>
      <c r="C270" s="46">
        <f>BETAW20L!C269/BETAW20L!C270*C271</f>
        <v>74.303227266182603</v>
      </c>
      <c r="D270" s="45">
        <f>BETAW20L!I269/BETAW20L!I270*D271</f>
        <v>73.397379643082829</v>
      </c>
      <c r="E270" s="41">
        <f t="shared" si="50"/>
        <v>-1.2191228516288843</v>
      </c>
      <c r="F270" s="44">
        <f>LN(BETAW20L!C269/BETAW20L!C270)</f>
        <v>4.7727489455789973E-3</v>
      </c>
      <c r="G270" s="43">
        <f>LN(BETAW20L!I269/BETAW20L!I270)</f>
        <v>6.9318065007030905E-4</v>
      </c>
      <c r="H270" s="42">
        <f t="shared" si="51"/>
        <v>-4.0795682955086883E-3</v>
      </c>
      <c r="I270" s="41">
        <f>(BETAW20L!D269/BETAW20L!I269-1)*100</f>
        <v>-0.4291450685303233</v>
      </c>
      <c r="J270" s="40">
        <f>BETAW20L!L269*BETAW20L!I269/1000</f>
        <v>0</v>
      </c>
      <c r="K270" s="17">
        <f>BETAW20L!E269</f>
        <v>201.4359</v>
      </c>
      <c r="L270" s="39">
        <f>BETAW20L!E269/BETAW20L!F269</f>
        <v>20.14359</v>
      </c>
    </row>
    <row r="271" spans="2:12" x14ac:dyDescent="0.3">
      <c r="B271" s="21">
        <f>BETAW20L!B270</f>
        <v>44027</v>
      </c>
      <c r="C271" s="46">
        <f>BETAW20L!C270/BETAW20L!C271*C272</f>
        <v>73.9494415533661</v>
      </c>
      <c r="D271" s="45">
        <f>BETAW20L!I270/BETAW20L!I271*D272</f>
        <v>73.346519629373574</v>
      </c>
      <c r="E271" s="41">
        <f t="shared" si="50"/>
        <v>-0.81531639905275677</v>
      </c>
      <c r="F271" s="44">
        <f>LN(BETAW20L!C270/BETAW20L!C271)</f>
        <v>2.5722988594807813E-2</v>
      </c>
      <c r="G271" s="43">
        <f>LN(BETAW20L!I270/BETAW20L!I271)</f>
        <v>2.7086088228214154E-2</v>
      </c>
      <c r="H271" s="42">
        <f t="shared" si="51"/>
        <v>1.3630996334063408E-3</v>
      </c>
      <c r="I271" s="41">
        <f>(BETAW20L!D270/BETAW20L!I270-1)*100</f>
        <v>-9.5644053656362971E-3</v>
      </c>
      <c r="J271" s="40">
        <f>BETAW20L!L270*BETAW20L!I270/1000</f>
        <v>0</v>
      </c>
      <c r="K271" s="17">
        <f>BETAW20L!E270</f>
        <v>89.871750000000006</v>
      </c>
      <c r="L271" s="39">
        <f>BETAW20L!E270/BETAW20L!F270</f>
        <v>3.9074673913043481</v>
      </c>
    </row>
    <row r="272" spans="2:12" x14ac:dyDescent="0.3">
      <c r="B272" s="21">
        <f>BETAW20L!B271</f>
        <v>44026</v>
      </c>
      <c r="C272" s="46">
        <f>BETAW20L!C271/BETAW20L!C272*C273</f>
        <v>72.071497624287787</v>
      </c>
      <c r="D272" s="45">
        <f>BETAW20L!I271/BETAW20L!I272*D273</f>
        <v>71.386513604924716</v>
      </c>
      <c r="E272" s="41">
        <f t="shared" si="50"/>
        <v>-0.95042290217683956</v>
      </c>
      <c r="F272" s="44">
        <f>LN(BETAW20L!C271/BETAW20L!C272)</f>
        <v>-3.381212351164857E-2</v>
      </c>
      <c r="G272" s="43">
        <f>LN(BETAW20L!I271/BETAW20L!I272)</f>
        <v>-3.7933899091028719E-2</v>
      </c>
      <c r="H272" s="42">
        <f t="shared" si="51"/>
        <v>-4.1217755793801492E-3</v>
      </c>
      <c r="I272" s="41">
        <f>(BETAW20L!D271/BETAW20L!I271-1)*100</f>
        <v>3.4593920109693421E-2</v>
      </c>
      <c r="J272" s="40">
        <f>BETAW20L!L271*BETAW20L!I271/1000</f>
        <v>0</v>
      </c>
      <c r="K272" s="17">
        <f>BETAW20L!E271</f>
        <v>178.11720000000003</v>
      </c>
      <c r="L272" s="39">
        <f>BETAW20L!E271/BETAW20L!F271</f>
        <v>3.7897276595744684</v>
      </c>
    </row>
    <row r="273" spans="2:12" x14ac:dyDescent="0.3">
      <c r="B273" s="21">
        <f>BETAW20L!B272</f>
        <v>44025</v>
      </c>
      <c r="C273" s="46">
        <f>BETAW20L!C272/BETAW20L!C273*C274</f>
        <v>74.550054507682489</v>
      </c>
      <c r="D273" s="45">
        <f>BETAW20L!I272/BETAW20L!I273*D274</f>
        <v>74.146499974706899</v>
      </c>
      <c r="E273" s="41">
        <f t="shared" si="50"/>
        <v>-0.54132023865121059</v>
      </c>
      <c r="F273" s="44">
        <f>LN(BETAW20L!C272/BETAW20L!C273)</f>
        <v>4.8400796989324672E-3</v>
      </c>
      <c r="G273" s="43">
        <f>LN(BETAW20L!I272/BETAW20L!I273)</f>
        <v>1.2189172524948975E-2</v>
      </c>
      <c r="H273" s="42">
        <f t="shared" si="51"/>
        <v>7.3490928260165076E-3</v>
      </c>
      <c r="I273" s="41">
        <f>(BETAW20L!D272/BETAW20L!I272-1)*100</f>
        <v>-0.10590968598302997</v>
      </c>
      <c r="J273" s="40">
        <f>BETAW20L!L272*BETAW20L!I272/1000</f>
        <v>0</v>
      </c>
      <c r="K273" s="17">
        <f>BETAW20L!E272</f>
        <v>117.21719999999999</v>
      </c>
      <c r="L273" s="39">
        <f>BETAW20L!E272/BETAW20L!F272</f>
        <v>6.1693263157894735</v>
      </c>
    </row>
    <row r="274" spans="2:12" x14ac:dyDescent="0.3">
      <c r="B274" s="21">
        <f>BETAW20L!B273</f>
        <v>44022</v>
      </c>
      <c r="C274" s="46">
        <f>BETAW20L!C273/BETAW20L!C274*C275</f>
        <v>74.190098113828483</v>
      </c>
      <c r="D274" s="45">
        <f>BETAW20L!I273/BETAW20L!I274*D275</f>
        <v>73.248201374802036</v>
      </c>
      <c r="E274" s="41">
        <f t="shared" ref="E274:E278" si="52">(D274/C274-1)*100</f>
        <v>-1.2695720358548601</v>
      </c>
      <c r="F274" s="44">
        <f>LN(BETAW20L!C273/BETAW20L!C274)</f>
        <v>6.2296833560462799E-3</v>
      </c>
      <c r="G274" s="43">
        <f>LN(BETAW20L!I273/BETAW20L!I274)</f>
        <v>1.9103948936975185E-3</v>
      </c>
      <c r="H274" s="42">
        <f t="shared" ref="H274:H278" si="53">G274-F274</f>
        <v>-4.319288462348761E-3</v>
      </c>
      <c r="I274" s="41">
        <f>(BETAW20L!D273/BETAW20L!I273-1)*100</f>
        <v>7.6467066866925393E-3</v>
      </c>
      <c r="J274" s="40">
        <f>BETAW20L!L273*BETAW20L!I273/1000</f>
        <v>0</v>
      </c>
      <c r="K274" s="17">
        <f>BETAW20L!E273</f>
        <v>43.770150000000001</v>
      </c>
      <c r="L274" s="39">
        <f>BETAW20L!E273/BETAW20L!F273</f>
        <v>2.4316750000000003</v>
      </c>
    </row>
    <row r="275" spans="2:12" x14ac:dyDescent="0.3">
      <c r="B275" s="21">
        <f>BETAW20L!B274</f>
        <v>44021</v>
      </c>
      <c r="C275" s="46">
        <f>BETAW20L!C274/BETAW20L!C275*C276</f>
        <v>73.72935392969535</v>
      </c>
      <c r="D275" s="45">
        <f>BETAW20L!I274/BETAW20L!I275*D276</f>
        <v>73.108401963481612</v>
      </c>
      <c r="E275" s="41">
        <f t="shared" si="52"/>
        <v>-0.84220454014265478</v>
      </c>
      <c r="F275" s="44">
        <f>LN(BETAW20L!C274/BETAW20L!C275)</f>
        <v>3.8573393087327312E-3</v>
      </c>
      <c r="G275" s="43">
        <f>LN(BETAW20L!I274/BETAW20L!I275)</f>
        <v>2.6304430511139075E-3</v>
      </c>
      <c r="H275" s="42">
        <f t="shared" si="53"/>
        <v>-1.2268962576188237E-3</v>
      </c>
      <c r="I275" s="41">
        <f>(BETAW20L!D274/BETAW20L!I274-1)*100</f>
        <v>0.3454158563187093</v>
      </c>
      <c r="J275" s="40">
        <f>BETAW20L!L274*BETAW20L!I274/1000</f>
        <v>0</v>
      </c>
      <c r="K275" s="17">
        <f>BETAW20L!E274</f>
        <v>17.134400000000003</v>
      </c>
      <c r="L275" s="39">
        <f>BETAW20L!E274/BETAW20L!F274</f>
        <v>2.4477714285714289</v>
      </c>
    </row>
    <row r="276" spans="2:12" x14ac:dyDescent="0.3">
      <c r="B276" s="21">
        <f>BETAW20L!B275</f>
        <v>44020</v>
      </c>
      <c r="C276" s="46">
        <f>BETAW20L!C275/BETAW20L!C276*C277</f>
        <v>73.445502601970475</v>
      </c>
      <c r="D276" s="45">
        <f>BETAW20L!I275/BETAW20L!I276*D277</f>
        <v>72.916347180882155</v>
      </c>
      <c r="E276" s="41">
        <f t="shared" si="52"/>
        <v>-0.72047355160195226</v>
      </c>
      <c r="F276" s="44">
        <f>LN(BETAW20L!C275/BETAW20L!C276)</f>
        <v>-1.4209484823047952E-2</v>
      </c>
      <c r="G276" s="43">
        <f>LN(BETAW20L!I275/BETAW20L!I276)</f>
        <v>-1.1493057544195511E-2</v>
      </c>
      <c r="H276" s="42">
        <f t="shared" si="53"/>
        <v>2.7164272788524416E-3</v>
      </c>
      <c r="I276" s="41">
        <f>(BETAW20L!D275/BETAW20L!I275-1)*100</f>
        <v>8.0810000856890163E-2</v>
      </c>
      <c r="J276" s="40">
        <f>BETAW20L!L275*BETAW20L!I275/1000</f>
        <v>0</v>
      </c>
      <c r="K276" s="17">
        <f>BETAW20L!E275</f>
        <v>124.8175</v>
      </c>
      <c r="L276" s="39">
        <f>BETAW20L!E275/BETAW20L!F275</f>
        <v>4.1605833333333333</v>
      </c>
    </row>
    <row r="277" spans="2:12" x14ac:dyDescent="0.3">
      <c r="B277" s="21">
        <f>BETAW20L!B276</f>
        <v>44019</v>
      </c>
      <c r="C277" s="46">
        <f>BETAW20L!C276/BETAW20L!C277*C278</f>
        <v>74.49657527202416</v>
      </c>
      <c r="D277" s="45">
        <f>BETAW20L!I276/BETAW20L!I277*D278</f>
        <v>73.759213231099437</v>
      </c>
      <c r="E277" s="41">
        <f t="shared" si="52"/>
        <v>-0.98979320624101863</v>
      </c>
      <c r="F277" s="44">
        <f>LN(BETAW20L!C276/BETAW20L!C277)</f>
        <v>-1.9576303204530163E-2</v>
      </c>
      <c r="G277" s="43">
        <f>LN(BETAW20L!I276/BETAW20L!I277)</f>
        <v>-1.7596937162549064E-2</v>
      </c>
      <c r="H277" s="42">
        <f t="shared" si="53"/>
        <v>1.9793660419810989E-3</v>
      </c>
      <c r="I277" s="41">
        <f>(BETAW20L!D276/BETAW20L!I276-1)*100</f>
        <v>-1.7115367532893888E-2</v>
      </c>
      <c r="J277" s="40">
        <f>BETAW20L!L276*BETAW20L!I276/1000</f>
        <v>0</v>
      </c>
      <c r="K277" s="17">
        <f>BETAW20L!E276</f>
        <v>22.473400000000002</v>
      </c>
      <c r="L277" s="39">
        <f>BETAW20L!E276/BETAW20L!F276</f>
        <v>2.043036363636364</v>
      </c>
    </row>
    <row r="278" spans="2:12" x14ac:dyDescent="0.3">
      <c r="B278" s="21">
        <f>BETAW20L!B277</f>
        <v>44018</v>
      </c>
      <c r="C278" s="46">
        <f>BETAW20L!C277/BETAW20L!C278*C279</f>
        <v>75.969311146306808</v>
      </c>
      <c r="D278" s="45">
        <f>BETAW20L!I277/BETAW20L!I278*D279</f>
        <v>75.068636603241188</v>
      </c>
      <c r="E278" s="41">
        <f t="shared" si="52"/>
        <v>-1.1855768197384875</v>
      </c>
      <c r="F278" s="44">
        <f>LN(BETAW20L!C277/BETAW20L!C278)</f>
        <v>1.9327838850984703E-2</v>
      </c>
      <c r="G278" s="43">
        <f>LN(BETAW20L!I277/BETAW20L!I278)</f>
        <v>1.556094796917345E-2</v>
      </c>
      <c r="H278" s="42">
        <f t="shared" si="53"/>
        <v>-3.7668908818112527E-3</v>
      </c>
      <c r="I278" s="41">
        <f>(BETAW20L!D277/BETAW20L!I277-1)*100</f>
        <v>-0.10572754703448428</v>
      </c>
      <c r="J278" s="40">
        <f>BETAW20L!L277*BETAW20L!I277/1000</f>
        <v>0</v>
      </c>
      <c r="K278" s="17">
        <f>BETAW20L!E277</f>
        <v>150.81379999999999</v>
      </c>
      <c r="L278" s="39">
        <f>BETAW20L!E277/BETAW20L!F277</f>
        <v>4.8649612903225803</v>
      </c>
    </row>
    <row r="279" spans="2:12" x14ac:dyDescent="0.3">
      <c r="B279" s="21">
        <f>BETAW20L!B278</f>
        <v>44015</v>
      </c>
      <c r="C279" s="46">
        <f>BETAW20L!C278/BETAW20L!C279*C280</f>
        <v>74.51508731513664</v>
      </c>
      <c r="D279" s="45">
        <f>BETAW20L!I278/BETAW20L!I279*D280</f>
        <v>73.909539171216394</v>
      </c>
      <c r="E279" s="41">
        <f t="shared" ref="E279:E283" si="54">(D279/C279-1)*100</f>
        <v>-0.81265172697078114</v>
      </c>
      <c r="F279" s="44">
        <f>LN(BETAW20L!C278/BETAW20L!C279)</f>
        <v>-3.3895068068322798E-3</v>
      </c>
      <c r="G279" s="43">
        <f>LN(BETAW20L!I278/BETAW20L!I279)</f>
        <v>-4.4647740192500871E-4</v>
      </c>
      <c r="H279" s="42">
        <f t="shared" ref="H279:H283" si="55">G279-F279</f>
        <v>2.9430294049072711E-3</v>
      </c>
      <c r="I279" s="41">
        <f>(BETAW20L!D278/BETAW20L!I278-1)*100</f>
        <v>-0.39440528965528632</v>
      </c>
      <c r="J279" s="40">
        <f>BETAW20L!L278*BETAW20L!I278/1000</f>
        <v>0</v>
      </c>
      <c r="K279" s="17">
        <f>BETAW20L!E278</f>
        <v>620.0748000000001</v>
      </c>
      <c r="L279" s="39">
        <f>BETAW20L!E278/BETAW20L!F278</f>
        <v>32.635515789473686</v>
      </c>
    </row>
    <row r="280" spans="2:12" x14ac:dyDescent="0.3">
      <c r="B280" s="21">
        <f>BETAW20L!B279</f>
        <v>44014</v>
      </c>
      <c r="C280" s="46">
        <f>BETAW20L!C279/BETAW20L!C280*C281</f>
        <v>74.768085237674029</v>
      </c>
      <c r="D280" s="45">
        <f>BETAW20L!I279/BETAW20L!I280*D281</f>
        <v>73.942545477979778</v>
      </c>
      <c r="E280" s="41">
        <f t="shared" si="54"/>
        <v>-1.1041338788736033</v>
      </c>
      <c r="F280" s="44">
        <f>LN(BETAW20L!C279/BETAW20L!C280)</f>
        <v>3.5078547245954175E-2</v>
      </c>
      <c r="G280" s="43">
        <f>LN(BETAW20L!I279/BETAW20L!I280)</f>
        <v>3.0029088843330814E-2</v>
      </c>
      <c r="H280" s="42">
        <f t="shared" si="55"/>
        <v>-5.0494584026233615E-3</v>
      </c>
      <c r="I280" s="41">
        <f>(BETAW20L!D279/BETAW20L!I279-1)*100</f>
        <v>5.3722995576532817E-2</v>
      </c>
      <c r="J280" s="40">
        <f>BETAW20L!L279*BETAW20L!I279/1000</f>
        <v>0</v>
      </c>
      <c r="K280" s="17">
        <f>BETAW20L!E279</f>
        <v>472.85300000000001</v>
      </c>
      <c r="L280" s="39">
        <f>BETAW20L!E279/BETAW20L!F279</f>
        <v>11.821325</v>
      </c>
    </row>
    <row r="281" spans="2:12" x14ac:dyDescent="0.3">
      <c r="B281" s="21">
        <f>BETAW20L!B280</f>
        <v>44013</v>
      </c>
      <c r="C281" s="46">
        <f>BETAW20L!C280/BETAW20L!C281*C282</f>
        <v>72.19079745767938</v>
      </c>
      <c r="D281" s="45">
        <f>BETAW20L!I280/BETAW20L!I281*D282</f>
        <v>71.755125694344926</v>
      </c>
      <c r="E281" s="41">
        <f t="shared" si="54"/>
        <v>-0.60350041650372166</v>
      </c>
      <c r="F281" s="44">
        <f>LN(BETAW20L!C280/BETAW20L!C281)</f>
        <v>1.5302978754421395E-2</v>
      </c>
      <c r="G281" s="43">
        <f>LN(BETAW20L!I280/BETAW20L!I281)</f>
        <v>2.0954769736379938E-2</v>
      </c>
      <c r="H281" s="42">
        <f t="shared" si="55"/>
        <v>5.6517909819585425E-3</v>
      </c>
      <c r="I281" s="41">
        <f>(BETAW20L!D280/BETAW20L!I280-1)*100</f>
        <v>-3.8235223719442546</v>
      </c>
      <c r="J281" s="40">
        <f>BETAW20L!L280*BETAW20L!I280/1000</f>
        <v>0</v>
      </c>
      <c r="K281" s="17">
        <f>BETAW20L!E280</f>
        <v>116.59610000000001</v>
      </c>
      <c r="L281" s="39">
        <f>BETAW20L!E280/BETAW20L!F280</f>
        <v>3.068318421052632</v>
      </c>
    </row>
    <row r="282" spans="2:12" x14ac:dyDescent="0.3">
      <c r="B282" s="21">
        <f>BETAW20L!B281</f>
        <v>44012</v>
      </c>
      <c r="C282" s="46">
        <f>BETAW20L!C281/BETAW20L!C282*C283</f>
        <v>71.094473126684036</v>
      </c>
      <c r="D282" s="45">
        <f>BETAW20L!I281/BETAW20L!I282*D283</f>
        <v>70.267158015174346</v>
      </c>
      <c r="E282" s="41">
        <f t="shared" si="54"/>
        <v>-1.1636841446668988</v>
      </c>
      <c r="F282" s="44">
        <f>LN(BETAW20L!C281/BETAW20L!C282)</f>
        <v>-1.2106720218707288E-2</v>
      </c>
      <c r="G282" s="43">
        <f>LN(BETAW20L!I281/BETAW20L!I282)</f>
        <v>-1.3169329804945539E-2</v>
      </c>
      <c r="H282" s="42">
        <f t="shared" si="55"/>
        <v>-1.0626095862382515E-3</v>
      </c>
      <c r="I282" s="41">
        <f>(BETAW20L!D281/BETAW20L!I281-1)*100</f>
        <v>0.25602749857187579</v>
      </c>
      <c r="J282" s="40">
        <f>BETAW20L!L281*BETAW20L!I281/1000</f>
        <v>0</v>
      </c>
      <c r="K282" s="17">
        <f>BETAW20L!E281</f>
        <v>24.519130000000001</v>
      </c>
      <c r="L282" s="39">
        <f>BETAW20L!E281/BETAW20L!F281</f>
        <v>1.886086923076923</v>
      </c>
    </row>
    <row r="283" spans="2:12" x14ac:dyDescent="0.3">
      <c r="B283" s="21">
        <f>BETAW20L!B282</f>
        <v>44011</v>
      </c>
      <c r="C283" s="46">
        <f>BETAW20L!C282/BETAW20L!C283*C284</f>
        <v>71.960425365612807</v>
      </c>
      <c r="D283" s="45">
        <f>BETAW20L!I282/BETAW20L!I283*D284</f>
        <v>71.198649490317251</v>
      </c>
      <c r="E283" s="41">
        <f t="shared" si="54"/>
        <v>-1.0586039082247867</v>
      </c>
      <c r="F283" s="44">
        <f>LN(BETAW20L!C282/BETAW20L!C283)</f>
        <v>1.1325865577049916E-2</v>
      </c>
      <c r="G283" s="43">
        <f>LN(BETAW20L!I282/BETAW20L!I283)</f>
        <v>7.2498687545426068E-3</v>
      </c>
      <c r="H283" s="42">
        <f t="shared" si="55"/>
        <v>-4.0759968225073089E-3</v>
      </c>
      <c r="I283" s="41">
        <f>(BETAW20L!D282/BETAW20L!I282-1)*100</f>
        <v>-0.12275171795149697</v>
      </c>
      <c r="J283" s="40">
        <f>BETAW20L!L282*BETAW20L!I282/1000</f>
        <v>0</v>
      </c>
      <c r="K283" s="17">
        <f>BETAW20L!E282</f>
        <v>269.20459999999997</v>
      </c>
      <c r="L283" s="39">
        <f>BETAW20L!E282/BETAW20L!F282</f>
        <v>8.9734866666666662</v>
      </c>
    </row>
    <row r="284" spans="2:12" x14ac:dyDescent="0.3">
      <c r="B284" s="21">
        <f>BETAW20L!B283</f>
        <v>44008</v>
      </c>
      <c r="C284" s="46">
        <f>BETAW20L!C283/BETAW20L!C284*C285</f>
        <v>71.150009256021519</v>
      </c>
      <c r="D284" s="45">
        <f>BETAW20L!I283/BETAW20L!I284*D285</f>
        <v>70.68433523415969</v>
      </c>
      <c r="E284" s="41">
        <f t="shared" ref="E284:E288" si="56">(D284/C284-1)*100</f>
        <v>-0.6544960805081268</v>
      </c>
      <c r="F284" s="44">
        <f>LN(BETAW20L!C283/BETAW20L!C284)</f>
        <v>-3.8591182822163221E-2</v>
      </c>
      <c r="G284" s="43">
        <f>LN(BETAW20L!I283/BETAW20L!I284)</f>
        <v>-3.7192284137797606E-2</v>
      </c>
      <c r="H284" s="42">
        <f t="shared" ref="H284:H288" si="57">G284-F284</f>
        <v>1.3988986843656154E-3</v>
      </c>
      <c r="I284" s="41">
        <f>(BETAW20L!D283/BETAW20L!I283-1)*100</f>
        <v>0.1493033946624811</v>
      </c>
      <c r="J284" s="40">
        <f>BETAW20L!L283*BETAW20L!I283/1000</f>
        <v>0</v>
      </c>
      <c r="K284" s="17">
        <f>BETAW20L!E283</f>
        <v>414.61930000000001</v>
      </c>
      <c r="L284" s="39">
        <f>BETAW20L!E283/BETAW20L!F283</f>
        <v>8.8216872340425532</v>
      </c>
    </row>
    <row r="285" spans="2:12" x14ac:dyDescent="0.3">
      <c r="B285" s="21">
        <f>BETAW20L!B284</f>
        <v>44007</v>
      </c>
      <c r="C285" s="46">
        <f>BETAW20L!C284/BETAW20L!C285*C286</f>
        <v>73.949441553366057</v>
      </c>
      <c r="D285" s="45">
        <f>BETAW20L!I284/BETAW20L!I285*D286</f>
        <v>73.36274649138727</v>
      </c>
      <c r="E285" s="41">
        <f t="shared" si="56"/>
        <v>-0.79337321507072511</v>
      </c>
      <c r="F285" s="44">
        <f>LN(BETAW20L!C284/BETAW20L!C285)</f>
        <v>1.0176213060452457E-2</v>
      </c>
      <c r="G285" s="43">
        <f>LN(BETAW20L!I284/BETAW20L!I285)</f>
        <v>9.2898727280294521E-3</v>
      </c>
      <c r="H285" s="42">
        <f t="shared" si="57"/>
        <v>-8.8634033242300514E-4</v>
      </c>
      <c r="I285" s="41">
        <f>(BETAW20L!D284/BETAW20L!I284-1)*100</f>
        <v>0.26036788583188031</v>
      </c>
      <c r="J285" s="40">
        <f>BETAW20L!L284*BETAW20L!I284/1000</f>
        <v>0</v>
      </c>
      <c r="K285" s="17">
        <f>BETAW20L!E284</f>
        <v>454.20549999999997</v>
      </c>
      <c r="L285" s="39">
        <f>BETAW20L!E284/BETAW20L!F284</f>
        <v>10.322852272727273</v>
      </c>
    </row>
    <row r="286" spans="2:12" x14ac:dyDescent="0.3">
      <c r="B286" s="21">
        <f>BETAW20L!B285</f>
        <v>44006</v>
      </c>
      <c r="C286" s="46">
        <f>BETAW20L!C285/BETAW20L!C286*C287</f>
        <v>73.200732254149727</v>
      </c>
      <c r="D286" s="45">
        <f>BETAW20L!I285/BETAW20L!I286*D287</f>
        <v>72.684371799514039</v>
      </c>
      <c r="E286" s="41">
        <f t="shared" si="56"/>
        <v>-0.70540340066941321</v>
      </c>
      <c r="F286" s="44">
        <f>LN(BETAW20L!C285/BETAW20L!C286)</f>
        <v>-4.6823953419380712E-2</v>
      </c>
      <c r="G286" s="43">
        <f>LN(BETAW20L!I285/BETAW20L!I286)</f>
        <v>-4.4681105185201464E-2</v>
      </c>
      <c r="H286" s="42">
        <f t="shared" si="57"/>
        <v>2.1428482341792482E-3</v>
      </c>
      <c r="I286" s="41">
        <f>(BETAW20L!D285/BETAW20L!I285-1)*100</f>
        <v>-1.2462089341436222E-2</v>
      </c>
      <c r="J286" s="40">
        <f>BETAW20L!L285*BETAW20L!I285/1000</f>
        <v>0</v>
      </c>
      <c r="K286" s="17">
        <f>BETAW20L!E285</f>
        <v>466.25099999999998</v>
      </c>
      <c r="L286" s="39">
        <f>BETAW20L!E285/BETAW20L!F285</f>
        <v>7.1730923076923077</v>
      </c>
    </row>
    <row r="287" spans="2:12" x14ac:dyDescent="0.3">
      <c r="B287" s="21">
        <f>BETAW20L!B286</f>
        <v>44005</v>
      </c>
      <c r="C287" s="46">
        <f>BETAW20L!C286/BETAW20L!C287*C288</f>
        <v>76.709792870806453</v>
      </c>
      <c r="D287" s="45">
        <f>BETAW20L!I286/BETAW20L!I287*D288</f>
        <v>76.005636213905362</v>
      </c>
      <c r="E287" s="41">
        <f t="shared" si="56"/>
        <v>-0.91794884401137367</v>
      </c>
      <c r="F287" s="44">
        <f>LN(BETAW20L!C286/BETAW20L!C287)</f>
        <v>3.1708910642352692E-2</v>
      </c>
      <c r="G287" s="43">
        <f>LN(BETAW20L!I286/BETAW20L!I287)</f>
        <v>3.5576670129196498E-2</v>
      </c>
      <c r="H287" s="42">
        <f t="shared" si="57"/>
        <v>3.8677594868438067E-3</v>
      </c>
      <c r="I287" s="41">
        <f>(BETAW20L!D286/BETAW20L!I286-1)*100</f>
        <v>4.4051889021878843E-2</v>
      </c>
      <c r="J287" s="40">
        <f>BETAW20L!L286*BETAW20L!I286/1000</f>
        <v>0</v>
      </c>
      <c r="K287" s="17">
        <f>BETAW20L!E286</f>
        <v>439.21440000000001</v>
      </c>
      <c r="L287" s="39">
        <f>BETAW20L!E286/BETAW20L!F286</f>
        <v>8.6120470588235296</v>
      </c>
    </row>
    <row r="288" spans="2:12" x14ac:dyDescent="0.3">
      <c r="B288" s="21">
        <f>BETAW20L!B287</f>
        <v>44004</v>
      </c>
      <c r="C288" s="46">
        <f>BETAW20L!C287/BETAW20L!C288*C289</f>
        <v>74.315568628257566</v>
      </c>
      <c r="D288" s="45">
        <f>BETAW20L!I287/BETAW20L!I288*D289</f>
        <v>73.349143535753782</v>
      </c>
      <c r="E288" s="41">
        <f t="shared" si="56"/>
        <v>-1.3004342297884386</v>
      </c>
      <c r="F288" s="44">
        <f>LN(BETAW20L!C287/BETAW20L!C288)</f>
        <v>-1.2022649182260233E-2</v>
      </c>
      <c r="G288" s="43">
        <f>LN(BETAW20L!I287/BETAW20L!I288)</f>
        <v>-7.8712956997579499E-3</v>
      </c>
      <c r="H288" s="42">
        <f t="shared" si="57"/>
        <v>4.1513534825022829E-3</v>
      </c>
      <c r="I288" s="41">
        <f>(BETAW20L!D287/BETAW20L!I287-1)*100</f>
        <v>0.6733007159057669</v>
      </c>
      <c r="J288" s="40">
        <f>BETAW20L!L287*BETAW20L!I287/1000</f>
        <v>0</v>
      </c>
      <c r="K288" s="17">
        <f>BETAW20L!E287</f>
        <v>498.65379999999999</v>
      </c>
      <c r="L288" s="39">
        <f>BETAW20L!E287/BETAW20L!F287</f>
        <v>20.777241666666665</v>
      </c>
    </row>
    <row r="289" spans="2:12" x14ac:dyDescent="0.3">
      <c r="B289" s="21">
        <f>BETAW20L!B288</f>
        <v>44001</v>
      </c>
      <c r="C289" s="46">
        <f>BETAW20L!C288/BETAW20L!C289*C290</f>
        <v>75.214431166052989</v>
      </c>
      <c r="D289" s="45">
        <f>BETAW20L!I288/BETAW20L!I289*D290</f>
        <v>73.928774564766229</v>
      </c>
      <c r="E289" s="41">
        <f t="shared" ref="E289:E293" si="58">(D289/C289-1)*100</f>
        <v>-1.7093217104153569</v>
      </c>
      <c r="F289" s="44">
        <f>LN(BETAW20L!C288/BETAW20L!C289)</f>
        <v>1.326892781757244E-2</v>
      </c>
      <c r="G289" s="43">
        <f>LN(BETAW20L!I288/BETAW20L!I289)</f>
        <v>3.8235086502391817E-3</v>
      </c>
      <c r="H289" s="42">
        <f t="shared" ref="H289:H293" si="59">G289-F289</f>
        <v>-9.4454191673332584E-3</v>
      </c>
      <c r="I289" s="41">
        <f>(BETAW20L!D288/BETAW20L!I288-1)*100</f>
        <v>0.42013563525025166</v>
      </c>
      <c r="J289" s="40">
        <f>BETAW20L!L288*BETAW20L!I288/1000</f>
        <v>0</v>
      </c>
      <c r="K289" s="17">
        <f>BETAW20L!E288</f>
        <v>84.161299999999997</v>
      </c>
      <c r="L289" s="39">
        <f>BETAW20L!E288/BETAW20L!F288</f>
        <v>5.2600812499999998</v>
      </c>
    </row>
    <row r="290" spans="2:12" x14ac:dyDescent="0.3">
      <c r="B290" s="21">
        <f>BETAW20L!B289</f>
        <v>44000</v>
      </c>
      <c r="C290" s="46">
        <f>BETAW20L!C289/BETAW20L!C290*C291</f>
        <v>74.223008412695123</v>
      </c>
      <c r="D290" s="45">
        <f>BETAW20L!I289/BETAW20L!I290*D291</f>
        <v>73.646646958095559</v>
      </c>
      <c r="E290" s="41">
        <f t="shared" si="58"/>
        <v>-0.77652666865087872</v>
      </c>
      <c r="F290" s="44">
        <f>LN(BETAW20L!C289/BETAW20L!C290)</f>
        <v>8.9634271202623326E-3</v>
      </c>
      <c r="G290" s="43">
        <f>LN(BETAW20L!I289/BETAW20L!I290)</f>
        <v>1.3342073375806278E-2</v>
      </c>
      <c r="H290" s="42">
        <f t="shared" si="59"/>
        <v>4.3786462555439453E-3</v>
      </c>
      <c r="I290" s="41">
        <f>(BETAW20L!D289/BETAW20L!I289-1)*100</f>
        <v>-0.50432574770501448</v>
      </c>
      <c r="J290" s="40">
        <f>BETAW20L!L289*BETAW20L!I289/1000</f>
        <v>0</v>
      </c>
      <c r="K290" s="17">
        <f>BETAW20L!E289</f>
        <v>534.5924</v>
      </c>
      <c r="L290" s="39">
        <f>BETAW20L!E289/BETAW20L!F289</f>
        <v>15.723305882352941</v>
      </c>
    </row>
    <row r="291" spans="2:12" x14ac:dyDescent="0.3">
      <c r="B291" s="21">
        <f>BETAW20L!B290</f>
        <v>43999</v>
      </c>
      <c r="C291" s="46">
        <f>BETAW20L!C290/BETAW20L!C291*C292</f>
        <v>73.560688648003762</v>
      </c>
      <c r="D291" s="45">
        <f>BETAW20L!I290/BETAW20L!I291*D292</f>
        <v>72.670573889015074</v>
      </c>
      <c r="E291" s="41">
        <f t="shared" si="58"/>
        <v>-1.2100413622389894</v>
      </c>
      <c r="F291" s="44">
        <f>LN(BETAW20L!C290/BETAW20L!C291)</f>
        <v>-1.1399144784925533E-2</v>
      </c>
      <c r="G291" s="43">
        <f>LN(BETAW20L!I290/BETAW20L!I291)</f>
        <v>-1.5786398253118856E-2</v>
      </c>
      <c r="H291" s="42">
        <f t="shared" si="59"/>
        <v>-4.3872534681933233E-3</v>
      </c>
      <c r="I291" s="41">
        <f>(BETAW20L!D290/BETAW20L!I290-1)*100</f>
        <v>-0.17037585603952854</v>
      </c>
      <c r="J291" s="40">
        <f>BETAW20L!L290*BETAW20L!I290/1000</f>
        <v>0</v>
      </c>
      <c r="K291" s="17">
        <f>BETAW20L!E290</f>
        <v>509.85679999999996</v>
      </c>
      <c r="L291" s="39">
        <f>BETAW20L!E290/BETAW20L!F290</f>
        <v>7.7251030303030301</v>
      </c>
    </row>
    <row r="292" spans="2:12" x14ac:dyDescent="0.3">
      <c r="B292" s="21">
        <f>BETAW20L!B291</f>
        <v>43998</v>
      </c>
      <c r="C292" s="46">
        <f>BETAW20L!C291/BETAW20L!C292*C293</f>
        <v>74.404015056461716</v>
      </c>
      <c r="D292" s="45">
        <f>BETAW20L!I291/BETAW20L!I292*D293</f>
        <v>73.82688347795191</v>
      </c>
      <c r="E292" s="41">
        <f t="shared" si="58"/>
        <v>-0.77567262744067111</v>
      </c>
      <c r="F292" s="44">
        <f>LN(BETAW20L!C291/BETAW20L!C292)</f>
        <v>6.2894079227999458E-2</v>
      </c>
      <c r="G292" s="43">
        <f>LN(BETAW20L!I291/BETAW20L!I292)</f>
        <v>6.1794908974297076E-2</v>
      </c>
      <c r="H292" s="42">
        <f t="shared" si="59"/>
        <v>-1.099170253702382E-3</v>
      </c>
      <c r="I292" s="41">
        <f>(BETAW20L!D291/BETAW20L!I291-1)*100</f>
        <v>1.0811120155220122</v>
      </c>
      <c r="J292" s="40">
        <f>BETAW20L!L291*BETAW20L!I291/1000</f>
        <v>0</v>
      </c>
      <c r="K292" s="17">
        <f>BETAW20L!E291</f>
        <v>931.03809999999999</v>
      </c>
      <c r="L292" s="39">
        <f>BETAW20L!E291/BETAW20L!F291</f>
        <v>12.581595945945946</v>
      </c>
    </row>
    <row r="293" spans="2:12" x14ac:dyDescent="0.3">
      <c r="B293" s="21">
        <f>BETAW20L!B292</f>
        <v>43997</v>
      </c>
      <c r="C293" s="46">
        <f>BETAW20L!C292/BETAW20L!C293*C294</f>
        <v>69.868564493901289</v>
      </c>
      <c r="D293" s="45">
        <f>BETAW20L!I292/BETAW20L!I293*D294</f>
        <v>69.402856809613468</v>
      </c>
      <c r="E293" s="41">
        <f t="shared" si="58"/>
        <v>-0.66654823619350934</v>
      </c>
      <c r="F293" s="44">
        <f>LN(BETAW20L!C292/BETAW20L!C293)</f>
        <v>-5.4426628128900784E-2</v>
      </c>
      <c r="G293" s="43">
        <f>LN(BETAW20L!I292/BETAW20L!I293)</f>
        <v>-5.5007627648752451E-2</v>
      </c>
      <c r="H293" s="42">
        <f t="shared" si="59"/>
        <v>-5.8099951985166737E-4</v>
      </c>
      <c r="I293" s="41">
        <f>(BETAW20L!D292/BETAW20L!I292-1)*100</f>
        <v>-8.1341099880005707E-3</v>
      </c>
      <c r="J293" s="40">
        <f>BETAW20L!L292*BETAW20L!I292/1000</f>
        <v>0</v>
      </c>
      <c r="K293" s="17">
        <f>BETAW20L!E292</f>
        <v>1114.509</v>
      </c>
      <c r="L293" s="39">
        <f>BETAW20L!E292/BETAW20L!F292</f>
        <v>12.664875</v>
      </c>
    </row>
    <row r="294" spans="2:12" x14ac:dyDescent="0.3">
      <c r="B294" s="21">
        <f>BETAW20L!B293</f>
        <v>43994</v>
      </c>
      <c r="C294" s="46">
        <f>BETAW20L!C293/BETAW20L!C294*C295</f>
        <v>73.776662484316162</v>
      </c>
      <c r="D294" s="45">
        <f>BETAW20L!I293/BETAW20L!I294*D295</f>
        <v>73.327496308116935</v>
      </c>
      <c r="E294" s="41">
        <f t="shared" ref="E294:E297" si="60">(D294/C294-1)*100</f>
        <v>-0.60881877964419351</v>
      </c>
      <c r="F294" s="44">
        <f>LN(BETAW20L!C293/BETAW20L!C294)</f>
        <v>-5.8556083534898218E-2</v>
      </c>
      <c r="G294" s="43">
        <f>LN(BETAW20L!I293/BETAW20L!I294)</f>
        <v>-5.3885503541531835E-2</v>
      </c>
      <c r="H294" s="42">
        <f t="shared" ref="H294:H297" si="61">G294-F294</f>
        <v>4.6705799933663833E-3</v>
      </c>
      <c r="I294" s="41">
        <f>(BETAW20L!D293/BETAW20L!I293-1)*100</f>
        <v>7.4813918461424933E-2</v>
      </c>
      <c r="J294" s="40">
        <f>BETAW20L!L293*BETAW20L!I293/1000</f>
        <v>0</v>
      </c>
      <c r="K294" s="17">
        <f>BETAW20L!E293</f>
        <v>866.48739999999998</v>
      </c>
      <c r="L294" s="39">
        <f>BETAW20L!E293/BETAW20L!F293</f>
        <v>6.8768841269841268</v>
      </c>
    </row>
    <row r="295" spans="2:12" x14ac:dyDescent="0.3">
      <c r="B295" s="21">
        <f>BETAW20L!B294</f>
        <v>43992</v>
      </c>
      <c r="C295" s="46">
        <f>BETAW20L!C294/BETAW20L!C295*C296</f>
        <v>78.225723512351621</v>
      </c>
      <c r="D295" s="45">
        <f>BETAW20L!I294/BETAW20L!I295*D296</f>
        <v>77.387182202237284</v>
      </c>
      <c r="E295" s="41">
        <f t="shared" si="60"/>
        <v>-1.0719508525631416</v>
      </c>
      <c r="F295" s="44">
        <f>LN(BETAW20L!C294/BETAW20L!C295)</f>
        <v>6.0660593226303421E-3</v>
      </c>
      <c r="G295" s="43">
        <f>LN(BETAW20L!I294/BETAW20L!I295)</f>
        <v>1.5915177145543696E-3</v>
      </c>
      <c r="H295" s="42">
        <f t="shared" si="61"/>
        <v>-4.4745416080759727E-3</v>
      </c>
      <c r="I295" s="41">
        <f>(BETAW20L!D294/BETAW20L!I294-1)*100</f>
        <v>-0.27460916073762665</v>
      </c>
      <c r="J295" s="40">
        <f>BETAW20L!L294*BETAW20L!I294/1000</f>
        <v>0</v>
      </c>
      <c r="K295" s="17">
        <f>BETAW20L!E294</f>
        <v>794.51760000000002</v>
      </c>
      <c r="L295" s="39">
        <f>BETAW20L!E294/BETAW20L!F294</f>
        <v>17.272121739130434</v>
      </c>
    </row>
    <row r="296" spans="2:12" x14ac:dyDescent="0.3">
      <c r="B296" s="21">
        <f>BETAW20L!B295</f>
        <v>43991</v>
      </c>
      <c r="C296" s="46">
        <f>BETAW20L!C295/BETAW20L!C296*C297</f>
        <v>77.75263796614351</v>
      </c>
      <c r="D296" s="45">
        <f>BETAW20L!I295/BETAW20L!I296*D297</f>
        <v>77.264117087014696</v>
      </c>
      <c r="E296" s="41">
        <f t="shared" si="60"/>
        <v>-0.62830135659388553</v>
      </c>
      <c r="F296" s="44">
        <f>LN(BETAW20L!C295/BETAW20L!C296)</f>
        <v>-6.171231147195564E-3</v>
      </c>
      <c r="G296" s="43">
        <f>LN(BETAW20L!I295/BETAW20L!I296)</f>
        <v>-6.5673852199080555E-3</v>
      </c>
      <c r="H296" s="42">
        <f t="shared" si="61"/>
        <v>-3.9615407271249153E-4</v>
      </c>
      <c r="I296" s="41">
        <f>(BETAW20L!D295/BETAW20L!I295-1)*100</f>
        <v>-4.847211723235656E-3</v>
      </c>
      <c r="J296" s="40">
        <f>BETAW20L!L295*BETAW20L!I295/1000</f>
        <v>0</v>
      </c>
      <c r="K296" s="17">
        <f>BETAW20L!E295</f>
        <v>487.59859999999998</v>
      </c>
      <c r="L296" s="39">
        <f>BETAW20L!E295/BETAW20L!F295</f>
        <v>10.158304166666666</v>
      </c>
    </row>
    <row r="297" spans="2:12" x14ac:dyDescent="0.3">
      <c r="B297" s="21">
        <f>BETAW20L!B296</f>
        <v>43990</v>
      </c>
      <c r="C297" s="46">
        <f>BETAW20L!C296/BETAW20L!C297*C298</f>
        <v>78.233951087068291</v>
      </c>
      <c r="D297" s="45">
        <f>BETAW20L!I296/BETAW20L!I297*D298</f>
        <v>77.773210183051035</v>
      </c>
      <c r="E297" s="41">
        <f t="shared" si="60"/>
        <v>-0.58892705483388763</v>
      </c>
      <c r="F297" s="44">
        <f>LN(BETAW20L!C296/BETAW20L!C297)</f>
        <v>-1.3399720873603646E-3</v>
      </c>
      <c r="G297" s="43">
        <f>LN(BETAW20L!I296/BETAW20L!I297)</f>
        <v>-4.5906477672808419E-3</v>
      </c>
      <c r="H297" s="42">
        <f t="shared" si="61"/>
        <v>-3.2506756799204773E-3</v>
      </c>
      <c r="I297" s="41">
        <f>(BETAW20L!D296/BETAW20L!I296-1)*100</f>
        <v>-0.16352566208523989</v>
      </c>
      <c r="J297" s="40">
        <f>BETAW20L!L296*BETAW20L!I296/1000</f>
        <v>0</v>
      </c>
      <c r="K297" s="17">
        <f>BETAW20L!E296</f>
        <v>798.31140000000005</v>
      </c>
      <c r="L297" s="39">
        <f>BETAW20L!E296/BETAW20L!F296</f>
        <v>8.4032778947368421</v>
      </c>
    </row>
    <row r="298" spans="2:12" x14ac:dyDescent="0.3">
      <c r="B298" s="21">
        <f>BETAW20L!B297</f>
        <v>43987</v>
      </c>
      <c r="C298" s="46">
        <f>BETAW20L!C297/BETAW20L!C298*C299</f>
        <v>78.33885266470574</v>
      </c>
      <c r="D298" s="45">
        <f>BETAW20L!I297/BETAW20L!I298*D299</f>
        <v>78.131060350322116</v>
      </c>
      <c r="E298" s="41">
        <f t="shared" ref="E298:E302" si="62">(D298/C298-1)*100</f>
        <v>-0.26524809505825697</v>
      </c>
      <c r="F298" s="44">
        <f>LN(BETAW20L!C297/BETAW20L!C298)</f>
        <v>6.0670571514651925E-2</v>
      </c>
      <c r="G298" s="43">
        <f>LN(BETAW20L!I297/BETAW20L!I298)</f>
        <v>6.3619472150540632E-2</v>
      </c>
      <c r="H298" s="42">
        <f t="shared" ref="H298:H302" si="63">G298-F298</f>
        <v>2.9489006358887071E-3</v>
      </c>
      <c r="I298" s="41">
        <f>(BETAW20L!D297/BETAW20L!I297-1)*100</f>
        <v>-1.749395001874321E-2</v>
      </c>
      <c r="J298" s="40">
        <f>BETAW20L!L297*BETAW20L!I297/1000</f>
        <v>0</v>
      </c>
      <c r="K298" s="17">
        <f>BETAW20L!E297</f>
        <v>942.4873</v>
      </c>
      <c r="L298" s="39">
        <f>BETAW20L!E297/BETAW20L!F297</f>
        <v>7.7891512396694216</v>
      </c>
    </row>
    <row r="299" spans="2:12" x14ac:dyDescent="0.3">
      <c r="B299" s="21">
        <f>BETAW20L!B298</f>
        <v>43986</v>
      </c>
      <c r="C299" s="46">
        <f>BETAW20L!C298/BETAW20L!C299*C300</f>
        <v>73.727297036016182</v>
      </c>
      <c r="D299" s="45">
        <f>BETAW20L!I298/BETAW20L!I299*D300</f>
        <v>73.315218402229007</v>
      </c>
      <c r="E299" s="41">
        <f t="shared" si="62"/>
        <v>-0.55892274687063814</v>
      </c>
      <c r="F299" s="44">
        <f>LN(BETAW20L!C298/BETAW20L!C299)</f>
        <v>2.2086787402843287E-2</v>
      </c>
      <c r="G299" s="43">
        <f>LN(BETAW20L!I298/BETAW20L!I299)</f>
        <v>2.2721871388536E-2</v>
      </c>
      <c r="H299" s="42">
        <f t="shared" si="63"/>
        <v>6.3508398569271304E-4</v>
      </c>
      <c r="I299" s="41">
        <f>(BETAW20L!D298/BETAW20L!I298-1)*100</f>
        <v>-0.49290315665799778</v>
      </c>
      <c r="J299" s="40">
        <f>BETAW20L!L298*BETAW20L!I298/1000</f>
        <v>0</v>
      </c>
      <c r="K299" s="17">
        <f>BETAW20L!E298</f>
        <v>371.70479999999998</v>
      </c>
      <c r="L299" s="39">
        <f>BETAW20L!E298/BETAW20L!F298</f>
        <v>7.9086127659574466</v>
      </c>
    </row>
    <row r="300" spans="2:12" x14ac:dyDescent="0.3">
      <c r="B300" s="21">
        <f>BETAW20L!B299</f>
        <v>43985</v>
      </c>
      <c r="C300" s="46">
        <f>BETAW20L!C299/BETAW20L!C300*C301</f>
        <v>72.116749285229432</v>
      </c>
      <c r="D300" s="45">
        <f>BETAW20L!I299/BETAW20L!I300*D301</f>
        <v>71.668142623430242</v>
      </c>
      <c r="E300" s="41">
        <f t="shared" si="62"/>
        <v>-0.62205613293092599</v>
      </c>
      <c r="F300" s="44">
        <f>LN(BETAW20L!C299/BETAW20L!C300)</f>
        <v>3.4500687226620204E-2</v>
      </c>
      <c r="G300" s="43">
        <f>LN(BETAW20L!I299/BETAW20L!I300)</f>
        <v>2.5560257830583744E-2</v>
      </c>
      <c r="H300" s="42">
        <f t="shared" si="63"/>
        <v>-8.9404293960364603E-3</v>
      </c>
      <c r="I300" s="41">
        <f>(BETAW20L!D299/BETAW20L!I299-1)*100</f>
        <v>-0.11934114641284355</v>
      </c>
      <c r="J300" s="40">
        <f>BETAW20L!L299*BETAW20L!I299/1000</f>
        <v>0</v>
      </c>
      <c r="K300" s="17">
        <f>BETAW20L!E299</f>
        <v>446.60059999999999</v>
      </c>
      <c r="L300" s="39">
        <f>BETAW20L!E299/BETAW20L!F299</f>
        <v>7.443343333333333</v>
      </c>
    </row>
    <row r="301" spans="2:12" x14ac:dyDescent="0.3">
      <c r="B301" s="21">
        <f>BETAW20L!B300</f>
        <v>43984</v>
      </c>
      <c r="C301" s="46">
        <f>BETAW20L!C300/BETAW20L!C301*C302</f>
        <v>69.671102700701397</v>
      </c>
      <c r="D301" s="45">
        <f>BETAW20L!I300/BETAW20L!I301*D302</f>
        <v>69.859499579505282</v>
      </c>
      <c r="E301" s="41">
        <f t="shared" si="62"/>
        <v>0.27040892350049806</v>
      </c>
      <c r="F301" s="44">
        <f>LN(BETAW20L!C300/BETAW20L!C301)</f>
        <v>3.2528047133124132E-3</v>
      </c>
      <c r="G301" s="43">
        <f>LN(BETAW20L!I300/BETAW20L!I301)</f>
        <v>8.1263650126105827E-3</v>
      </c>
      <c r="H301" s="42">
        <f t="shared" si="63"/>
        <v>4.8735602992981695E-3</v>
      </c>
      <c r="I301" s="41">
        <f>(BETAW20L!D300/BETAW20L!I300-1)*100</f>
        <v>-0.63107032258048479</v>
      </c>
      <c r="J301" s="40">
        <f>BETAW20L!L300*BETAW20L!I300/1000</f>
        <v>0</v>
      </c>
      <c r="K301" s="17">
        <f>BETAW20L!E300</f>
        <v>166.32389999999998</v>
      </c>
      <c r="L301" s="39">
        <f>BETAW20L!E300/BETAW20L!F300</f>
        <v>3.867997674418604</v>
      </c>
    </row>
    <row r="302" spans="2:12" x14ac:dyDescent="0.3">
      <c r="B302" s="21">
        <f>BETAW20L!B301</f>
        <v>43983</v>
      </c>
      <c r="C302" s="46">
        <f>BETAW20L!C301/BETAW20L!C302*C303</f>
        <v>69.444844395993172</v>
      </c>
      <c r="D302" s="45">
        <f>BETAW20L!I301/BETAW20L!I302*D303</f>
        <v>69.294096234799511</v>
      </c>
      <c r="E302" s="41">
        <f t="shared" si="62"/>
        <v>-0.21707610191198379</v>
      </c>
      <c r="F302" s="44">
        <f>LN(BETAW20L!C301/BETAW20L!C302)</f>
        <v>1.251804615335775E-2</v>
      </c>
      <c r="G302" s="43">
        <f>LN(BETAW20L!I301/BETAW20L!I302)</f>
        <v>1.3115211334699818E-2</v>
      </c>
      <c r="H302" s="42">
        <f t="shared" si="63"/>
        <v>5.9716518134206829E-4</v>
      </c>
      <c r="I302" s="41">
        <f>(BETAW20L!D301/BETAW20L!I301-1)*100</f>
        <v>-0.16038853009592291</v>
      </c>
      <c r="J302" s="40">
        <f>BETAW20L!L301*BETAW20L!I301/1000</f>
        <v>0</v>
      </c>
      <c r="K302" s="17">
        <f>BETAW20L!E301</f>
        <v>249.6482</v>
      </c>
      <c r="L302" s="39">
        <f>BETAW20L!E301/BETAW20L!F301</f>
        <v>2.6005020833333332</v>
      </c>
    </row>
    <row r="303" spans="2:12" x14ac:dyDescent="0.3">
      <c r="B303" s="21">
        <f>BETAW20L!B302</f>
        <v>43980</v>
      </c>
      <c r="C303" s="46">
        <f>BETAW20L!C302/BETAW20L!C303*C304</f>
        <v>68.58094905074357</v>
      </c>
      <c r="D303" s="45">
        <f>BETAW20L!I302/BETAW20L!I303*D304</f>
        <v>68.391223145921174</v>
      </c>
      <c r="E303" s="41">
        <f t="shared" ref="E303:E307" si="64">(D303/C303-1)*100</f>
        <v>-0.27664520169007334</v>
      </c>
      <c r="F303" s="44">
        <f>LN(BETAW20L!C302/BETAW20L!C303)</f>
        <v>4.8705787635408577E-3</v>
      </c>
      <c r="G303" s="43">
        <f>LN(BETAW20L!I302/BETAW20L!I303)</f>
        <v>4.6756891818044355E-3</v>
      </c>
      <c r="H303" s="42">
        <f t="shared" ref="H303:H307" si="65">G303-F303</f>
        <v>-1.9488958173642223E-4</v>
      </c>
      <c r="I303" s="41">
        <f>(BETAW20L!D302/BETAW20L!I302-1)*100</f>
        <v>-1.1606081095024368</v>
      </c>
      <c r="J303" s="40">
        <f>BETAW20L!L302*BETAW20L!I302/1000</f>
        <v>0</v>
      </c>
      <c r="K303" s="17">
        <f>BETAW20L!E302</f>
        <v>238.01329999999999</v>
      </c>
      <c r="L303" s="39">
        <f>BETAW20L!E302/BETAW20L!F302</f>
        <v>7.6778483870967742</v>
      </c>
    </row>
    <row r="304" spans="2:12" x14ac:dyDescent="0.3">
      <c r="B304" s="21">
        <f>BETAW20L!B303</f>
        <v>43979</v>
      </c>
      <c r="C304" s="46">
        <f>BETAW20L!C303/BETAW20L!C304*C305</f>
        <v>68.247732274718715</v>
      </c>
      <c r="D304" s="45">
        <f>BETAW20L!I303/BETAW20L!I304*D305</f>
        <v>68.072193466757724</v>
      </c>
      <c r="E304" s="41">
        <f t="shared" si="64"/>
        <v>-0.25720826481734349</v>
      </c>
      <c r="F304" s="44">
        <f>LN(BETAW20L!C303/BETAW20L!C304)</f>
        <v>1.2616933108942822E-2</v>
      </c>
      <c r="G304" s="43">
        <f>LN(BETAW20L!I303/BETAW20L!I304)</f>
        <v>1.8565486944150222E-2</v>
      </c>
      <c r="H304" s="42">
        <f t="shared" si="65"/>
        <v>5.9485538352074003E-3</v>
      </c>
      <c r="I304" s="41">
        <f>(BETAW20L!D303/BETAW20L!I303-1)*100</f>
        <v>-0.16231416673705423</v>
      </c>
      <c r="J304" s="40">
        <f>BETAW20L!L303*BETAW20L!I303/1000</f>
        <v>0</v>
      </c>
      <c r="K304" s="17">
        <f>BETAW20L!E303</f>
        <v>781.4683</v>
      </c>
      <c r="L304" s="39">
        <f>BETAW20L!E303/BETAW20L!F303</f>
        <v>8.5875637362637356</v>
      </c>
    </row>
    <row r="305" spans="2:12" x14ac:dyDescent="0.3">
      <c r="B305" s="21">
        <f>BETAW20L!B304</f>
        <v>43978</v>
      </c>
      <c r="C305" s="46">
        <f>BETAW20L!C304/BETAW20L!C305*C306</f>
        <v>67.392064504185768</v>
      </c>
      <c r="D305" s="45">
        <f>BETAW20L!I304/BETAW20L!I305*D306</f>
        <v>66.820059253367106</v>
      </c>
      <c r="E305" s="41">
        <f t="shared" si="64"/>
        <v>-0.84877241115404178</v>
      </c>
      <c r="F305" s="44">
        <f>LN(BETAW20L!C304/BETAW20L!C305)</f>
        <v>-2.4996202620135729E-3</v>
      </c>
      <c r="G305" s="43">
        <f>LN(BETAW20L!I304/BETAW20L!I305)</f>
        <v>-9.3365234320861509E-3</v>
      </c>
      <c r="H305" s="42">
        <f t="shared" si="65"/>
        <v>-6.8369031700725776E-3</v>
      </c>
      <c r="I305" s="41">
        <f>(BETAW20L!D304/BETAW20L!I304-1)*100</f>
        <v>-0.60010868397700756</v>
      </c>
      <c r="J305" s="40">
        <f>BETAW20L!L304*BETAW20L!I304/1000</f>
        <v>0</v>
      </c>
      <c r="K305" s="17">
        <f>BETAW20L!E304</f>
        <v>1551.23</v>
      </c>
      <c r="L305" s="39">
        <f>BETAW20L!E304/BETAW20L!F304</f>
        <v>10.13875816993464</v>
      </c>
    </row>
    <row r="306" spans="2:12" x14ac:dyDescent="0.3">
      <c r="B306" s="21">
        <f>BETAW20L!B305</f>
        <v>43977</v>
      </c>
      <c r="C306" s="46">
        <f>BETAW20L!C305/BETAW20L!C306*C307</f>
        <v>67.560729785877356</v>
      </c>
      <c r="D306" s="45">
        <f>BETAW20L!I305/BETAW20L!I306*D307</f>
        <v>67.446847761993865</v>
      </c>
      <c r="E306" s="41">
        <f t="shared" si="64"/>
        <v>-0.16856245372781631</v>
      </c>
      <c r="F306" s="44">
        <f>LN(BETAW20L!C305/BETAW20L!C306)</f>
        <v>7.6039587950313542E-2</v>
      </c>
      <c r="G306" s="43">
        <f>LN(BETAW20L!I305/BETAW20L!I306)</f>
        <v>8.070923656552019E-2</v>
      </c>
      <c r="H306" s="42">
        <f t="shared" si="65"/>
        <v>4.669648615206648E-3</v>
      </c>
      <c r="I306" s="41">
        <f>(BETAW20L!D305/BETAW20L!I305-1)*100</f>
        <v>6.4486002090236028E-2</v>
      </c>
      <c r="J306" s="40">
        <f>BETAW20L!L305*BETAW20L!I305/1000</f>
        <v>0</v>
      </c>
      <c r="K306" s="17">
        <f>BETAW20L!E305</f>
        <v>604.92330000000004</v>
      </c>
      <c r="L306" s="39">
        <f>BETAW20L!E305/BETAW20L!F305</f>
        <v>7.2014678571428572</v>
      </c>
    </row>
    <row r="307" spans="2:12" x14ac:dyDescent="0.3">
      <c r="B307" s="21">
        <f>BETAW20L!B306</f>
        <v>43976</v>
      </c>
      <c r="C307" s="46">
        <f>BETAW20L!C306/BETAW20L!C307*C308</f>
        <v>62.613900487483804</v>
      </c>
      <c r="D307" s="45">
        <f>BETAW20L!I306/BETAW20L!I307*D308</f>
        <v>62.21714535503375</v>
      </c>
      <c r="E307" s="41">
        <f t="shared" si="64"/>
        <v>-0.63365343695425125</v>
      </c>
      <c r="F307" s="44">
        <f>LN(BETAW20L!C306/BETAW20L!C307)</f>
        <v>1.7363503265567886E-2</v>
      </c>
      <c r="G307" s="43">
        <f>LN(BETAW20L!I306/BETAW20L!I307)</f>
        <v>1.1722094570293806E-2</v>
      </c>
      <c r="H307" s="42">
        <f t="shared" si="65"/>
        <v>-5.6414086952740802E-3</v>
      </c>
      <c r="I307" s="41">
        <f>(BETAW20L!D306/BETAW20L!I306-1)*100</f>
        <v>0.69278651993307516</v>
      </c>
      <c r="J307" s="40">
        <f>BETAW20L!L306*BETAW20L!I306/1000</f>
        <v>0</v>
      </c>
      <c r="K307" s="17">
        <f>BETAW20L!E306</f>
        <v>194.06460000000001</v>
      </c>
      <c r="L307" s="39">
        <f>BETAW20L!E306/BETAW20L!F306</f>
        <v>11.415564705882353</v>
      </c>
    </row>
    <row r="308" spans="2:12" x14ac:dyDescent="0.3">
      <c r="B308" s="21">
        <f>BETAW20L!B307</f>
        <v>43973</v>
      </c>
      <c r="C308" s="46">
        <f>BETAW20L!C307/BETAW20L!C308*C309</f>
        <v>61.536088199600968</v>
      </c>
      <c r="D308" s="45">
        <f>BETAW20L!I307/BETAW20L!I308*D309</f>
        <v>61.492087991123682</v>
      </c>
      <c r="E308" s="41">
        <f t="shared" ref="E308:E312" si="66">(D308/C308-1)*100</f>
        <v>-7.1503096418101819E-2</v>
      </c>
      <c r="F308" s="44">
        <f>LN(BETAW20L!C307/BETAW20L!C308)</f>
        <v>-9.0838630192597129E-3</v>
      </c>
      <c r="G308" s="43">
        <f>LN(BETAW20L!I307/BETAW20L!I308)</f>
        <v>-3.5057454861705949E-3</v>
      </c>
      <c r="H308" s="42">
        <f t="shared" ref="H308:H312" si="67">G308-F308</f>
        <v>5.5781175330891185E-3</v>
      </c>
      <c r="I308" s="41">
        <f>(BETAW20L!D307/BETAW20L!I307-1)*100</f>
        <v>0.1030841435626817</v>
      </c>
      <c r="J308" s="40">
        <f>BETAW20L!L307*BETAW20L!I307/1000</f>
        <v>0</v>
      </c>
      <c r="K308" s="17">
        <f>BETAW20L!E307</f>
        <v>95.808539999999994</v>
      </c>
      <c r="L308" s="39">
        <f>BETAW20L!E307/BETAW20L!F307</f>
        <v>4.7904269999999993</v>
      </c>
    </row>
    <row r="309" spans="2:12" x14ac:dyDescent="0.3">
      <c r="B309" s="21">
        <f>BETAW20L!B308</f>
        <v>43972</v>
      </c>
      <c r="C309" s="46">
        <f>BETAW20L!C308/BETAW20L!C309*C310</f>
        <v>62.097620174013201</v>
      </c>
      <c r="D309" s="45">
        <f>BETAW20L!I308/BETAW20L!I309*D310</f>
        <v>61.708041919611482</v>
      </c>
      <c r="E309" s="41">
        <f t="shared" si="66"/>
        <v>-0.62736422637457157</v>
      </c>
      <c r="F309" s="44">
        <f>LN(BETAW20L!C308/BETAW20L!C309)</f>
        <v>-1.8086524766943286E-2</v>
      </c>
      <c r="G309" s="43">
        <f>LN(BETAW20L!I308/BETAW20L!I309)</f>
        <v>-2.0160916641242418E-2</v>
      </c>
      <c r="H309" s="42">
        <f t="shared" si="67"/>
        <v>-2.0743918742991314E-3</v>
      </c>
      <c r="I309" s="41">
        <f>(BETAW20L!D308/BETAW20L!I308-1)*100</f>
        <v>3.0528769332183181E-2</v>
      </c>
      <c r="J309" s="40">
        <f>BETAW20L!L308*BETAW20L!I308/1000</f>
        <v>0</v>
      </c>
      <c r="K309" s="17">
        <f>BETAW20L!E308</f>
        <v>109.3306</v>
      </c>
      <c r="L309" s="39">
        <f>BETAW20L!E308/BETAW20L!F308</f>
        <v>5.4665300000000006</v>
      </c>
    </row>
    <row r="310" spans="2:12" x14ac:dyDescent="0.3">
      <c r="B310" s="21">
        <f>BETAW20L!B309</f>
        <v>43971</v>
      </c>
      <c r="C310" s="46">
        <f>BETAW20L!C309/BETAW20L!C310*C311</f>
        <v>63.230968591233527</v>
      </c>
      <c r="D310" s="45">
        <f>BETAW20L!I309/BETAW20L!I310*D311</f>
        <v>62.964758319073994</v>
      </c>
      <c r="E310" s="41">
        <f t="shared" si="66"/>
        <v>-0.42101248500634458</v>
      </c>
      <c r="F310" s="44">
        <f>LN(BETAW20L!C309/BETAW20L!C310)</f>
        <v>1.5076815362683918E-2</v>
      </c>
      <c r="G310" s="43">
        <f>LN(BETAW20L!I309/BETAW20L!I310)</f>
        <v>1.0287407354409958E-2</v>
      </c>
      <c r="H310" s="42">
        <f t="shared" si="67"/>
        <v>-4.7894080082739598E-3</v>
      </c>
      <c r="I310" s="41">
        <f>(BETAW20L!D309/BETAW20L!I309-1)*100</f>
        <v>0.38193137715103465</v>
      </c>
      <c r="J310" s="40">
        <f>BETAW20L!L309*BETAW20L!I309/1000</f>
        <v>0</v>
      </c>
      <c r="K310" s="17">
        <f>BETAW20L!E309</f>
        <v>219.55850000000001</v>
      </c>
      <c r="L310" s="39">
        <f>BETAW20L!E309/BETAW20L!F309</f>
        <v>7.3186166666666672</v>
      </c>
    </row>
    <row r="311" spans="2:12" x14ac:dyDescent="0.3">
      <c r="B311" s="21">
        <f>BETAW20L!B310</f>
        <v>43970</v>
      </c>
      <c r="C311" s="46">
        <f>BETAW20L!C310/BETAW20L!C311*C312</f>
        <v>62.284797498817284</v>
      </c>
      <c r="D311" s="45">
        <f>BETAW20L!I310/BETAW20L!I311*D312</f>
        <v>62.320334609190269</v>
      </c>
      <c r="E311" s="41">
        <f t="shared" si="66"/>
        <v>5.7055833526087341E-2</v>
      </c>
      <c r="F311" s="44">
        <f>LN(BETAW20L!C310/BETAW20L!C311)</f>
        <v>1.3218335753657961E-3</v>
      </c>
      <c r="G311" s="43">
        <f>LN(BETAW20L!I310/BETAW20L!I311)</f>
        <v>8.9638220695118856E-3</v>
      </c>
      <c r="H311" s="42">
        <f t="shared" si="67"/>
        <v>7.6419884941460892E-3</v>
      </c>
      <c r="I311" s="41">
        <f>(BETAW20L!D310/BETAW20L!I310-1)*100</f>
        <v>-5.8393215518970365E-2</v>
      </c>
      <c r="J311" s="40">
        <f>BETAW20L!L310*BETAW20L!I310/1000</f>
        <v>0</v>
      </c>
      <c r="K311" s="17">
        <f>BETAW20L!E310</f>
        <v>541.34659999999997</v>
      </c>
      <c r="L311" s="39">
        <f>BETAW20L!E310/BETAW20L!F310</f>
        <v>8.3284092307692301</v>
      </c>
    </row>
    <row r="312" spans="2:12" x14ac:dyDescent="0.3">
      <c r="B312" s="21">
        <f>BETAW20L!B311</f>
        <v>43969</v>
      </c>
      <c r="C312" s="46">
        <f>BETAW20L!C311/BETAW20L!C312*C313</f>
        <v>62.202521751650657</v>
      </c>
      <c r="D312" s="45">
        <f>BETAW20L!I311/BETAW20L!I312*D313</f>
        <v>61.764202476949315</v>
      </c>
      <c r="E312" s="41">
        <f t="shared" si="66"/>
        <v>-0.70466479872210996</v>
      </c>
      <c r="F312" s="44">
        <f>LN(BETAW20L!C311/BETAW20L!C312)</f>
        <v>8.1181435426998252E-2</v>
      </c>
      <c r="G312" s="43">
        <f>LN(BETAW20L!I311/BETAW20L!I312)</f>
        <v>7.7565805877316901E-2</v>
      </c>
      <c r="H312" s="42">
        <f t="shared" si="67"/>
        <v>-3.6156295496813512E-3</v>
      </c>
      <c r="I312" s="41">
        <f>(BETAW20L!D311/BETAW20L!I311-1)*100</f>
        <v>8.9520445785140623E-3</v>
      </c>
      <c r="J312" s="40">
        <f>BETAW20L!L311*BETAW20L!I311/1000</f>
        <v>0</v>
      </c>
      <c r="K312" s="17">
        <f>BETAW20L!E311</f>
        <v>259.55360000000002</v>
      </c>
      <c r="L312" s="39">
        <f>BETAW20L!E311/BETAW20L!F311</f>
        <v>4.2549770491803285</v>
      </c>
    </row>
    <row r="313" spans="2:12" x14ac:dyDescent="0.3">
      <c r="B313" s="21">
        <f>BETAW20L!B312</f>
        <v>43966</v>
      </c>
      <c r="C313" s="46">
        <f>BETAW20L!C312/BETAW20L!C313*C314</f>
        <v>57.352366456177869</v>
      </c>
      <c r="D313" s="45">
        <f>BETAW20L!I312/BETAW20L!I313*D314</f>
        <v>57.154500886647114</v>
      </c>
      <c r="E313" s="41">
        <f t="shared" ref="E313:E317" si="68">(D313/C313-1)*100</f>
        <v>-0.34499983480531515</v>
      </c>
      <c r="F313" s="44">
        <f>LN(BETAW20L!C312/BETAW20L!C313)</f>
        <v>-8.4283203118157585E-3</v>
      </c>
      <c r="G313" s="43">
        <f>LN(BETAW20L!I312/BETAW20L!I313)</f>
        <v>-7.0952300701509867E-3</v>
      </c>
      <c r="H313" s="42">
        <f t="shared" ref="H313:H317" si="69">G313-F313</f>
        <v>1.3330902416647718E-3</v>
      </c>
      <c r="I313" s="41">
        <f>(BETAW20L!D312/BETAW20L!I312-1)*100</f>
        <v>-2.2182653285740539E-2</v>
      </c>
      <c r="J313" s="40">
        <f>BETAW20L!L312*BETAW20L!I312/1000</f>
        <v>0</v>
      </c>
      <c r="K313" s="17">
        <f>BETAW20L!E312</f>
        <v>524.13520000000005</v>
      </c>
      <c r="L313" s="39">
        <f>BETAW20L!E312/BETAW20L!F312</f>
        <v>12.18919069767442</v>
      </c>
    </row>
    <row r="314" spans="2:12" x14ac:dyDescent="0.3">
      <c r="B314" s="21">
        <f>BETAW20L!B313</f>
        <v>43965</v>
      </c>
      <c r="C314" s="46">
        <f>BETAW20L!C313/BETAW20L!C314*C315</f>
        <v>57.837793364460985</v>
      </c>
      <c r="D314" s="45">
        <f>BETAW20L!I313/BETAW20L!I314*D315</f>
        <v>57.561467272752431</v>
      </c>
      <c r="E314" s="41">
        <f t="shared" si="68"/>
        <v>-0.47776043246896549</v>
      </c>
      <c r="F314" s="44">
        <f>LN(BETAW20L!C313/BETAW20L!C314)</f>
        <v>-4.45491699121775E-2</v>
      </c>
      <c r="G314" s="43">
        <f>LN(BETAW20L!I313/BETAW20L!I314)</f>
        <v>-4.1802418800910839E-2</v>
      </c>
      <c r="H314" s="42">
        <f t="shared" si="69"/>
        <v>2.7467511112666612E-3</v>
      </c>
      <c r="I314" s="41">
        <f>(BETAW20L!D313/BETAW20L!I313-1)*100</f>
        <v>-0.76625961258813824</v>
      </c>
      <c r="J314" s="40">
        <f>BETAW20L!L313*BETAW20L!I313/1000</f>
        <v>0</v>
      </c>
      <c r="K314" s="17">
        <f>BETAW20L!E313</f>
        <v>413.99190000000004</v>
      </c>
      <c r="L314" s="39">
        <f>BETAW20L!E313/BETAW20L!F313</f>
        <v>4.9284750000000006</v>
      </c>
    </row>
    <row r="315" spans="2:12" x14ac:dyDescent="0.3">
      <c r="B315" s="21">
        <f>BETAW20L!B314</f>
        <v>43964</v>
      </c>
      <c r="C315" s="46">
        <f>BETAW20L!C314/BETAW20L!C315*C316</f>
        <v>60.472674167472277</v>
      </c>
      <c r="D315" s="45">
        <f>BETAW20L!I314/BETAW20L!I315*D316</f>
        <v>60.018676673849683</v>
      </c>
      <c r="E315" s="41">
        <f t="shared" si="68"/>
        <v>-0.75074816828060165</v>
      </c>
      <c r="F315" s="44">
        <f>LN(BETAW20L!C314/BETAW20L!C315)</f>
        <v>-1.0152371464017962E-2</v>
      </c>
      <c r="G315" s="43">
        <f>LN(BETAW20L!I314/BETAW20L!I315)</f>
        <v>-1.6393425009318369E-2</v>
      </c>
      <c r="H315" s="42">
        <f t="shared" si="69"/>
        <v>-6.2410535453004071E-3</v>
      </c>
      <c r="I315" s="41">
        <f>(BETAW20L!D314/BETAW20L!I314-1)*100</f>
        <v>6.1671706352739442E-2</v>
      </c>
      <c r="J315" s="40">
        <f>BETAW20L!L314*BETAW20L!I314/1000</f>
        <v>0</v>
      </c>
      <c r="K315" s="17">
        <f>BETAW20L!E314</f>
        <v>545.57980000000009</v>
      </c>
      <c r="L315" s="39">
        <f>BETAW20L!E314/BETAW20L!F314</f>
        <v>13.989225641025643</v>
      </c>
    </row>
    <row r="316" spans="2:12" x14ac:dyDescent="0.3">
      <c r="B316" s="21">
        <f>BETAW20L!B315</f>
        <v>43963</v>
      </c>
      <c r="C316" s="46">
        <f>BETAW20L!C315/BETAW20L!C316*C317</f>
        <v>61.089742271221994</v>
      </c>
      <c r="D316" s="45">
        <f>BETAW20L!I315/BETAW20L!I316*D317</f>
        <v>61.010697441524279</v>
      </c>
      <c r="E316" s="41">
        <f t="shared" si="68"/>
        <v>-0.1293913294752147</v>
      </c>
      <c r="F316" s="44">
        <f>LN(BETAW20L!C315/BETAW20L!C316)</f>
        <v>4.3385603235824938E-2</v>
      </c>
      <c r="G316" s="43">
        <f>LN(BETAW20L!I315/BETAW20L!I316)</f>
        <v>4.4069964849413668E-2</v>
      </c>
      <c r="H316" s="42">
        <f t="shared" si="69"/>
        <v>6.8436161358872982E-4</v>
      </c>
      <c r="I316" s="41">
        <f>(BETAW20L!D315/BETAW20L!I315-1)*100</f>
        <v>-0.26595750940766605</v>
      </c>
      <c r="J316" s="40">
        <f>BETAW20L!L315*BETAW20L!I315/1000</f>
        <v>0</v>
      </c>
      <c r="K316" s="17">
        <f>BETAW20L!E315</f>
        <v>231.8287</v>
      </c>
      <c r="L316" s="39">
        <f>BETAW20L!E315/BETAW20L!F315</f>
        <v>4.9325255319148935</v>
      </c>
    </row>
    <row r="317" spans="2:12" x14ac:dyDescent="0.3">
      <c r="B317" s="21">
        <f>BETAW20L!B316</f>
        <v>43962</v>
      </c>
      <c r="C317" s="46">
        <f>BETAW20L!C316/BETAW20L!C317*C318</f>
        <v>58.495999341794018</v>
      </c>
      <c r="D317" s="45">
        <f>BETAW20L!I316/BETAW20L!I317*D318</f>
        <v>58.380343650013586</v>
      </c>
      <c r="E317" s="41">
        <f t="shared" si="68"/>
        <v>-0.19771555846862521</v>
      </c>
      <c r="F317" s="44">
        <f>LN(BETAW20L!C316/BETAW20L!C317)</f>
        <v>-2.4213080412423253E-2</v>
      </c>
      <c r="G317" s="43">
        <f>LN(BETAW20L!I316/BETAW20L!I317)</f>
        <v>-2.4276110706056814E-2</v>
      </c>
      <c r="H317" s="42">
        <f t="shared" si="69"/>
        <v>-6.3030293633560552E-5</v>
      </c>
      <c r="I317" s="41">
        <f>(BETAW20L!D316/BETAW20L!I316-1)*100</f>
        <v>-6.627719488021544E-2</v>
      </c>
      <c r="J317" s="40">
        <f>BETAW20L!L316*BETAW20L!I316/1000</f>
        <v>0</v>
      </c>
      <c r="K317" s="17">
        <f>BETAW20L!E316</f>
        <v>197.90429999999998</v>
      </c>
      <c r="L317" s="39">
        <f>BETAW20L!E316/BETAW20L!F316</f>
        <v>5.8207147058823523</v>
      </c>
    </row>
    <row r="318" spans="2:12" x14ac:dyDescent="0.3">
      <c r="B318" s="21">
        <f>BETAW20L!B317</f>
        <v>43959</v>
      </c>
      <c r="C318" s="46">
        <f>BETAW20L!C317/BETAW20L!C318*C319</f>
        <v>59.929654236172539</v>
      </c>
      <c r="D318" s="45">
        <f>BETAW20L!I317/BETAW20L!I318*D319</f>
        <v>59.814934019651673</v>
      </c>
      <c r="E318" s="41">
        <f t="shared" ref="E318:E322" si="70">(D318/C318-1)*100</f>
        <v>-0.19142479292266756</v>
      </c>
      <c r="F318" s="44">
        <f>LN(BETAW20L!C317/BETAW20L!C318)</f>
        <v>2.3826362412912177E-2</v>
      </c>
      <c r="G318" s="43">
        <f>LN(BETAW20L!I317/BETAW20L!I318)</f>
        <v>2.720435740288649E-2</v>
      </c>
      <c r="H318" s="42">
        <f t="shared" ref="H318:H322" si="71">G318-F318</f>
        <v>3.3779949899743131E-3</v>
      </c>
      <c r="I318" s="41">
        <f>(BETAW20L!D317/BETAW20L!I317-1)*100</f>
        <v>0.15176587748626513</v>
      </c>
      <c r="J318" s="40">
        <f>BETAW20L!L317*BETAW20L!I317/1000</f>
        <v>0</v>
      </c>
      <c r="K318" s="17">
        <f>BETAW20L!E317</f>
        <v>198.18779999999998</v>
      </c>
      <c r="L318" s="39">
        <f>BETAW20L!E317/BETAW20L!F317</f>
        <v>6.3931548387096768</v>
      </c>
    </row>
    <row r="319" spans="2:12" x14ac:dyDescent="0.3">
      <c r="B319" s="21">
        <f>BETAW20L!B318</f>
        <v>43958</v>
      </c>
      <c r="C319" s="46">
        <f>BETAW20L!C318/BETAW20L!C319*C320</f>
        <v>58.518625172264855</v>
      </c>
      <c r="D319" s="45">
        <f>BETAW20L!I318/BETAW20L!I319*D320</f>
        <v>58.209641652316606</v>
      </c>
      <c r="E319" s="41">
        <f t="shared" si="70"/>
        <v>-0.52800885023985833</v>
      </c>
      <c r="F319" s="44">
        <f>LN(BETAW20L!C318/BETAW20L!C319)</f>
        <v>2.4407943095002802E-2</v>
      </c>
      <c r="G319" s="43">
        <f>LN(BETAW20L!I318/BETAW20L!I319)</f>
        <v>1.97044988950048E-2</v>
      </c>
      <c r="H319" s="42">
        <f t="shared" si="71"/>
        <v>-4.7034441999980019E-3</v>
      </c>
      <c r="I319" s="41">
        <f>(BETAW20L!D318/BETAW20L!I318-1)*100</f>
        <v>0.30039723506434246</v>
      </c>
      <c r="J319" s="40">
        <f>BETAW20L!L318*BETAW20L!I318/1000</f>
        <v>0</v>
      </c>
      <c r="K319" s="17">
        <f>BETAW20L!E318</f>
        <v>352.54059999999998</v>
      </c>
      <c r="L319" s="39">
        <f>BETAW20L!E318/BETAW20L!F318</f>
        <v>7.344595833333333</v>
      </c>
    </row>
    <row r="320" spans="2:12" x14ac:dyDescent="0.3">
      <c r="B320" s="21">
        <f>BETAW20L!B319</f>
        <v>43957</v>
      </c>
      <c r="C320" s="46">
        <f>BETAW20L!C319/BETAW20L!C320*C321</f>
        <v>57.107596108357157</v>
      </c>
      <c r="D320" s="45">
        <f>BETAW20L!I319/BETAW20L!I320*D321</f>
        <v>57.073876423186007</v>
      </c>
      <c r="E320" s="41">
        <f t="shared" si="70"/>
        <v>-5.9045884381425662E-2</v>
      </c>
      <c r="F320" s="44">
        <f>LN(BETAW20L!C319/BETAW20L!C320)</f>
        <v>-3.9374469909012021E-2</v>
      </c>
      <c r="G320" s="43">
        <f>LN(BETAW20L!I319/BETAW20L!I320)</f>
        <v>-3.6801022452985485E-2</v>
      </c>
      <c r="H320" s="42">
        <f t="shared" si="71"/>
        <v>2.5734474560265355E-3</v>
      </c>
      <c r="I320" s="41">
        <f>(BETAW20L!D319/BETAW20L!I319-1)*100</f>
        <v>0.23166920266985969</v>
      </c>
      <c r="J320" s="40">
        <f>BETAW20L!L319*BETAW20L!I319/1000</f>
        <v>0</v>
      </c>
      <c r="K320" s="17">
        <f>BETAW20L!E319</f>
        <v>413.38079999999997</v>
      </c>
      <c r="L320" s="39">
        <f>BETAW20L!E319/BETAW20L!F319</f>
        <v>8.436342857142856</v>
      </c>
    </row>
    <row r="321" spans="2:12" x14ac:dyDescent="0.3">
      <c r="B321" s="21">
        <f>BETAW20L!B320</f>
        <v>43956</v>
      </c>
      <c r="C321" s="46">
        <f>BETAW20L!C320/BETAW20L!C321*C322</f>
        <v>59.401032560626945</v>
      </c>
      <c r="D321" s="45">
        <f>BETAW20L!I320/BETAW20L!I321*D322</f>
        <v>59.213379931162699</v>
      </c>
      <c r="E321" s="41">
        <f t="shared" si="70"/>
        <v>-0.31590802613190583</v>
      </c>
      <c r="F321" s="44">
        <f>LN(BETAW20L!C320/BETAW20L!C321)</f>
        <v>-2.2827901446186294E-3</v>
      </c>
      <c r="G321" s="43">
        <f>LN(BETAW20L!I320/BETAW20L!I321)</f>
        <v>5.2051315282195627E-4</v>
      </c>
      <c r="H321" s="42">
        <f t="shared" si="71"/>
        <v>2.8033032974405857E-3</v>
      </c>
      <c r="I321" s="41">
        <f>(BETAW20L!D320/BETAW20L!I320-1)*100</f>
        <v>0.30081144190325926</v>
      </c>
      <c r="J321" s="40">
        <f>BETAW20L!L320*BETAW20L!I320/1000</f>
        <v>0</v>
      </c>
      <c r="K321" s="17">
        <f>BETAW20L!E320</f>
        <v>645.78210000000001</v>
      </c>
      <c r="L321" s="39">
        <f>BETAW20L!E320/BETAW20L!F320</f>
        <v>13.453793750000001</v>
      </c>
    </row>
    <row r="322" spans="2:12" x14ac:dyDescent="0.3">
      <c r="B322" s="21">
        <f>BETAW20L!B321</f>
        <v>43955</v>
      </c>
      <c r="C322" s="46">
        <f>BETAW20L!C321/BETAW20L!C322*C323</f>
        <v>59.536787543451872</v>
      </c>
      <c r="D322" s="45">
        <f>BETAW20L!I321/BETAW20L!I322*D323</f>
        <v>59.182566608151134</v>
      </c>
      <c r="E322" s="41">
        <f t="shared" si="70"/>
        <v>-0.59496145142566847</v>
      </c>
      <c r="F322" s="44">
        <f>LN(BETAW20L!C321/BETAW20L!C322)</f>
        <v>-6.0102196654152264E-2</v>
      </c>
      <c r="G322" s="43">
        <f>LN(BETAW20L!I321/BETAW20L!I322)</f>
        <v>-6.3880677178331319E-2</v>
      </c>
      <c r="H322" s="42">
        <f t="shared" si="71"/>
        <v>-3.7784805241790551E-3</v>
      </c>
      <c r="I322" s="41">
        <f>(BETAW20L!D321/BETAW20L!I321-1)*100</f>
        <v>-4.5193397821818859E-2</v>
      </c>
      <c r="J322" s="40">
        <f>BETAW20L!L321*BETAW20L!I321/1000</f>
        <v>0</v>
      </c>
      <c r="K322" s="17">
        <f>BETAW20L!E321</f>
        <v>870.26830000000007</v>
      </c>
      <c r="L322" s="39">
        <f>BETAW20L!E321/BETAW20L!F321</f>
        <v>10.485160240963856</v>
      </c>
    </row>
    <row r="323" spans="2:12" x14ac:dyDescent="0.3">
      <c r="B323" s="21">
        <f>BETAW20L!B322</f>
        <v>43951</v>
      </c>
      <c r="C323" s="46">
        <f>BETAW20L!C322/BETAW20L!C323*C324</f>
        <v>63.22479791019601</v>
      </c>
      <c r="D323" s="45">
        <f>BETAW20L!I322/BETAW20L!I323*D324</f>
        <v>63.086556285112074</v>
      </c>
      <c r="E323" s="41">
        <f t="shared" ref="E323:E326" si="72">(D323/C323-1)*100</f>
        <v>-0.21865095603831319</v>
      </c>
      <c r="F323" s="44">
        <f>LN(BETAW20L!C322/BETAW20L!C323)</f>
        <v>-3.2155935137743964E-3</v>
      </c>
      <c r="G323" s="43">
        <f>LN(BETAW20L!I322/BETAW20L!I323)</f>
        <v>-1.4463153548845546E-3</v>
      </c>
      <c r="H323" s="42">
        <f t="shared" ref="H323:H326" si="73">G323-F323</f>
        <v>1.7692781588898418E-3</v>
      </c>
      <c r="I323" s="41">
        <f>(BETAW20L!D322/BETAW20L!I322-1)*100</f>
        <v>-4.9605393071605608E-2</v>
      </c>
      <c r="J323" s="40">
        <f>BETAW20L!L322*BETAW20L!I322/1000</f>
        <v>0</v>
      </c>
      <c r="K323" s="17">
        <f>BETAW20L!E322</f>
        <v>1160.1500000000001</v>
      </c>
      <c r="L323" s="39">
        <f>BETAW20L!E322/BETAW20L!F322</f>
        <v>16.813768115942029</v>
      </c>
    </row>
    <row r="324" spans="2:12" x14ac:dyDescent="0.3">
      <c r="B324" s="21">
        <f>BETAW20L!B323</f>
        <v>43950</v>
      </c>
      <c r="C324" s="46">
        <f>BETAW20L!C323/BETAW20L!C324*C325</f>
        <v>63.428430384433419</v>
      </c>
      <c r="D324" s="45">
        <f>BETAW20L!I323/BETAW20L!I324*D325</f>
        <v>63.177865355092088</v>
      </c>
      <c r="E324" s="41">
        <f t="shared" si="72"/>
        <v>-0.39503583459764569</v>
      </c>
      <c r="F324" s="44">
        <f>LN(BETAW20L!C323/BETAW20L!C324)</f>
        <v>6.9138810727839992E-2</v>
      </c>
      <c r="G324" s="43">
        <f>LN(BETAW20L!I323/BETAW20L!I324)</f>
        <v>7.2717237012335026E-2</v>
      </c>
      <c r="H324" s="42">
        <f t="shared" si="73"/>
        <v>3.5784262844950343E-3</v>
      </c>
      <c r="I324" s="41">
        <f>(BETAW20L!D323/BETAW20L!I323-1)*100</f>
        <v>-5.8408721144653786E-2</v>
      </c>
      <c r="J324" s="40">
        <f>BETAW20L!L323*BETAW20L!I323/1000</f>
        <v>0</v>
      </c>
      <c r="K324" s="17">
        <f>BETAW20L!E323</f>
        <v>586.32000000000005</v>
      </c>
      <c r="L324" s="39">
        <f>BETAW20L!E323/BETAW20L!F323</f>
        <v>9.1612500000000008</v>
      </c>
    </row>
    <row r="325" spans="2:12" x14ac:dyDescent="0.3">
      <c r="B325" s="21">
        <f>BETAW20L!B324</f>
        <v>43949</v>
      </c>
      <c r="C325" s="46">
        <f>BETAW20L!C324/BETAW20L!C325*C326</f>
        <v>59.191229405352026</v>
      </c>
      <c r="D325" s="45">
        <f>BETAW20L!I324/BETAW20L!I325*D326</f>
        <v>58.746805147164231</v>
      </c>
      <c r="E325" s="41">
        <f t="shared" si="72"/>
        <v>-0.75082788895006747</v>
      </c>
      <c r="F325" s="44">
        <f>LN(BETAW20L!C324/BETAW20L!C325)</f>
        <v>2.8535654107287147E-3</v>
      </c>
      <c r="G325" s="43">
        <f>LN(BETAW20L!I324/BETAW20L!I325)</f>
        <v>-6.2720176597692943E-3</v>
      </c>
      <c r="H325" s="42">
        <f t="shared" si="73"/>
        <v>-9.1255830704980098E-3</v>
      </c>
      <c r="I325" s="41">
        <f>(BETAW20L!D324/BETAW20L!I324-1)*100</f>
        <v>1.0244717035442052</v>
      </c>
      <c r="J325" s="40">
        <f>BETAW20L!L324*BETAW20L!I324/1000</f>
        <v>0</v>
      </c>
      <c r="K325" s="17">
        <f>BETAW20L!E324</f>
        <v>1210.086</v>
      </c>
      <c r="L325" s="39">
        <f>BETAW20L!E324/BETAW20L!F324</f>
        <v>23.727176470588237</v>
      </c>
    </row>
    <row r="326" spans="2:12" x14ac:dyDescent="0.3">
      <c r="B326" s="21">
        <f>BETAW20L!B325</f>
        <v>43948</v>
      </c>
      <c r="C326" s="46">
        <f>BETAW20L!C325/BETAW20L!C326*C327</f>
        <v>59.022564123660437</v>
      </c>
      <c r="D326" s="45">
        <f>BETAW20L!I325/BETAW20L!I326*D327</f>
        <v>59.116424063008104</v>
      </c>
      <c r="E326" s="41">
        <f t="shared" si="72"/>
        <v>0.15902382544923377</v>
      </c>
      <c r="F326" s="44">
        <f>LN(BETAW20L!C325/BETAW20L!C326)</f>
        <v>-1.2536526565889173E-2</v>
      </c>
      <c r="G326" s="43">
        <f>LN(BETAW20L!I325/BETAW20L!I326)</f>
        <v>-5.6382200355706655E-3</v>
      </c>
      <c r="H326" s="42">
        <f t="shared" si="73"/>
        <v>6.8983065303185077E-3</v>
      </c>
      <c r="I326" s="41">
        <f>(BETAW20L!D325/BETAW20L!I325-1)*100</f>
        <v>0.21161285608464198</v>
      </c>
      <c r="J326" s="40">
        <f>BETAW20L!L325*BETAW20L!I325/1000</f>
        <v>0</v>
      </c>
      <c r="K326" s="17">
        <f>BETAW20L!E325</f>
        <v>505.67140000000001</v>
      </c>
      <c r="L326" s="39">
        <f>BETAW20L!E325/BETAW20L!F325</f>
        <v>9.1940254545454554</v>
      </c>
    </row>
    <row r="327" spans="2:12" x14ac:dyDescent="0.3">
      <c r="B327" s="21">
        <f>BETAW20L!B326</f>
        <v>43945</v>
      </c>
      <c r="C327" s="46">
        <f>BETAW20L!C326/BETAW20L!C327*C328</f>
        <v>59.767159635518432</v>
      </c>
      <c r="D327" s="45">
        <f>BETAW20L!I326/BETAW20L!I327*D328</f>
        <v>59.450676879577387</v>
      </c>
      <c r="E327" s="41">
        <f t="shared" ref="E327:E331" si="74">(D327/C327-1)*100</f>
        <v>-0.52952617770539723</v>
      </c>
      <c r="F327" s="44">
        <f>LN(BETAW20L!C326/BETAW20L!C327)</f>
        <v>-3.0203126242223873E-2</v>
      </c>
      <c r="G327" s="43">
        <f>LN(BETAW20L!I326/BETAW20L!I327)</f>
        <v>-3.4443604877047083E-2</v>
      </c>
      <c r="H327" s="42">
        <f t="shared" ref="H327:H331" si="75">G327-F327</f>
        <v>-4.2404786348232103E-3</v>
      </c>
      <c r="I327" s="41">
        <f>(BETAW20L!D326/BETAW20L!I326-1)*100</f>
        <v>8.5788582632417842E-3</v>
      </c>
      <c r="J327" s="40">
        <f>BETAW20L!L326*BETAW20L!I326/1000</f>
        <v>0</v>
      </c>
      <c r="K327" s="17">
        <f>BETAW20L!E326</f>
        <v>726.57190000000003</v>
      </c>
      <c r="L327" s="39">
        <f>BETAW20L!E326/BETAW20L!F326</f>
        <v>15.795041304347826</v>
      </c>
    </row>
    <row r="328" spans="2:12" x14ac:dyDescent="0.3">
      <c r="B328" s="21">
        <f>BETAW20L!B327</f>
        <v>43944</v>
      </c>
      <c r="C328" s="46">
        <f>BETAW20L!C327/BETAW20L!C328*C329</f>
        <v>61.5998519036551</v>
      </c>
      <c r="D328" s="45">
        <f>BETAW20L!I327/BETAW20L!I328*D329</f>
        <v>61.534045908445137</v>
      </c>
      <c r="E328" s="41">
        <f t="shared" si="74"/>
        <v>-0.10682817113405463</v>
      </c>
      <c r="F328" s="44">
        <f>LN(BETAW20L!C327/BETAW20L!C328)</f>
        <v>2.5807665712684436E-2</v>
      </c>
      <c r="G328" s="43">
        <f>LN(BETAW20L!I327/BETAW20L!I328)</f>
        <v>2.6558724906873089E-2</v>
      </c>
      <c r="H328" s="42">
        <f t="shared" si="75"/>
        <v>7.5105919418865311E-4</v>
      </c>
      <c r="I328" s="41">
        <f>(BETAW20L!D327/BETAW20L!I327-1)*100</f>
        <v>-6.9629487504996312E-2</v>
      </c>
      <c r="J328" s="40">
        <f>BETAW20L!L327*BETAW20L!I327/1000</f>
        <v>0</v>
      </c>
      <c r="K328" s="17">
        <f>BETAW20L!E327</f>
        <v>413.27840000000003</v>
      </c>
      <c r="L328" s="39">
        <f>BETAW20L!E327/BETAW20L!F327</f>
        <v>8.265568</v>
      </c>
    </row>
    <row r="329" spans="2:12" x14ac:dyDescent="0.3">
      <c r="B329" s="21">
        <f>BETAW20L!B328</f>
        <v>43943</v>
      </c>
      <c r="C329" s="46">
        <f>BETAW20L!C328/BETAW20L!C329*C330</f>
        <v>60.030442026451652</v>
      </c>
      <c r="D329" s="45">
        <f>BETAW20L!I328/BETAW20L!I329*D330</f>
        <v>59.921291261651504</v>
      </c>
      <c r="E329" s="41">
        <f t="shared" si="74"/>
        <v>-0.18182568895970252</v>
      </c>
      <c r="F329" s="44">
        <f>LN(BETAW20L!C328/BETAW20L!C329)</f>
        <v>3.9452365817877373E-2</v>
      </c>
      <c r="G329" s="43">
        <f>LN(BETAW20L!I328/BETAW20L!I329)</f>
        <v>4.4817880433647678E-2</v>
      </c>
      <c r="H329" s="42">
        <f t="shared" si="75"/>
        <v>5.3655146157703046E-3</v>
      </c>
      <c r="I329" s="41">
        <f>(BETAW20L!D328/BETAW20L!I328-1)*100</f>
        <v>0.54609888170604748</v>
      </c>
      <c r="J329" s="40">
        <f>BETAW20L!L328*BETAW20L!I328/1000</f>
        <v>0</v>
      </c>
      <c r="K329" s="17">
        <f>BETAW20L!E328</f>
        <v>436.12220000000002</v>
      </c>
      <c r="L329" s="39">
        <f>BETAW20L!E328/BETAW20L!F328</f>
        <v>7.9294945454545456</v>
      </c>
    </row>
    <row r="330" spans="2:12" x14ac:dyDescent="0.3">
      <c r="B330" s="21">
        <f>BETAW20L!B329</f>
        <v>43942</v>
      </c>
      <c r="C330" s="46">
        <f>BETAW20L!C329/BETAW20L!C330*C331</f>
        <v>57.708209062673546</v>
      </c>
      <c r="D330" s="45">
        <f>BETAW20L!I329/BETAW20L!I330*D331</f>
        <v>57.29503715153681</v>
      </c>
      <c r="E330" s="41">
        <f t="shared" si="74"/>
        <v>-0.7159673083737772</v>
      </c>
      <c r="F330" s="44">
        <f>LN(BETAW20L!C329/BETAW20L!C330)</f>
        <v>-8.4736550300435462E-2</v>
      </c>
      <c r="G330" s="43">
        <f>LN(BETAW20L!I329/BETAW20L!I330)</f>
        <v>-9.7046790735125274E-2</v>
      </c>
      <c r="H330" s="42">
        <f t="shared" si="75"/>
        <v>-1.2310240434689812E-2</v>
      </c>
      <c r="I330" s="41">
        <f>(BETAW20L!D329/BETAW20L!I329-1)*100</f>
        <v>0.59267257335815504</v>
      </c>
      <c r="J330" s="40">
        <f>BETAW20L!L329*BETAW20L!I329/1000</f>
        <v>0</v>
      </c>
      <c r="K330" s="17">
        <f>BETAW20L!E329</f>
        <v>390.49369999999999</v>
      </c>
      <c r="L330" s="39">
        <f>BETAW20L!E329/BETAW20L!F329</f>
        <v>3.0747535433070867</v>
      </c>
    </row>
    <row r="331" spans="2:12" x14ac:dyDescent="0.3">
      <c r="B331" s="21">
        <f>BETAW20L!B330</f>
        <v>43941</v>
      </c>
      <c r="C331" s="46">
        <f>BETAW20L!C330/BETAW20L!C331*C332</f>
        <v>62.811362280683703</v>
      </c>
      <c r="D331" s="45">
        <f>BETAW20L!I330/BETAW20L!I331*D332</f>
        <v>63.134085063562672</v>
      </c>
      <c r="E331" s="41">
        <f t="shared" si="74"/>
        <v>0.51379682140442196</v>
      </c>
      <c r="F331" s="44">
        <f>LN(BETAW20L!C330/BETAW20L!C331)</f>
        <v>1.7608357030922575E-2</v>
      </c>
      <c r="G331" s="43">
        <f>LN(BETAW20L!I330/BETAW20L!I331)</f>
        <v>2.5572069862598613E-2</v>
      </c>
      <c r="H331" s="42">
        <f t="shared" si="75"/>
        <v>7.9637128316760383E-3</v>
      </c>
      <c r="I331" s="41">
        <f>(BETAW20L!D330/BETAW20L!I330-1)*100</f>
        <v>-0.6338979823956592</v>
      </c>
      <c r="J331" s="40">
        <f>BETAW20L!L330*BETAW20L!I330/1000</f>
        <v>0</v>
      </c>
      <c r="K331" s="17">
        <f>BETAW20L!E330</f>
        <v>130.69460000000001</v>
      </c>
      <c r="L331" s="39">
        <f>BETAW20L!E330/BETAW20L!F330</f>
        <v>3.1117761904761907</v>
      </c>
    </row>
    <row r="332" spans="2:12" x14ac:dyDescent="0.3">
      <c r="B332" s="21">
        <f>BETAW20L!B331</f>
        <v>43938</v>
      </c>
      <c r="C332" s="46">
        <f>BETAW20L!C331/BETAW20L!C332*C333</f>
        <v>61.715037949688373</v>
      </c>
      <c r="D332" s="45">
        <f>BETAW20L!I331/BETAW20L!I332*D333</f>
        <v>61.540083650289205</v>
      </c>
      <c r="E332" s="41">
        <f t="shared" ref="E332:E333" si="76">(D332/C332-1)*100</f>
        <v>-0.28348730748865014</v>
      </c>
      <c r="F332" s="44">
        <f>LN(BETAW20L!C331/BETAW20L!C332)</f>
        <v>3.4069359474080609E-2</v>
      </c>
      <c r="G332" s="43">
        <f>LN(BETAW20L!I331/BETAW20L!I332)</f>
        <v>2.8117569693313856E-2</v>
      </c>
      <c r="H332" s="42">
        <f t="shared" ref="H332:H333" si="77">G332-F332</f>
        <v>-5.9517897807667523E-3</v>
      </c>
      <c r="I332" s="41">
        <f>(BETAW20L!D331/BETAW20L!I331-1)*100</f>
        <v>2.5012856963924079E-2</v>
      </c>
      <c r="J332" s="40">
        <f>BETAW20L!L331*BETAW20L!I331/1000</f>
        <v>0</v>
      </c>
      <c r="K332" s="17">
        <f>BETAW20L!E331</f>
        <v>223.0565</v>
      </c>
      <c r="L332" s="39">
        <f>BETAW20L!E331/BETAW20L!F331</f>
        <v>5.7193974358974362</v>
      </c>
    </row>
    <row r="333" spans="2:12" x14ac:dyDescent="0.3">
      <c r="B333" s="21">
        <f>BETAW20L!B332</f>
        <v>43937</v>
      </c>
      <c r="C333" s="46">
        <f>BETAW20L!C332/BETAW20L!C333*C334</f>
        <v>59.647859802126817</v>
      </c>
      <c r="D333" s="45">
        <f>BETAW20L!I332/BETAW20L!I333*D334</f>
        <v>59.833826375353382</v>
      </c>
      <c r="E333" s="41">
        <f t="shared" si="76"/>
        <v>0.31177409188440919</v>
      </c>
      <c r="F333" s="44">
        <f>LN(BETAW20L!C332/BETAW20L!C333)</f>
        <v>-1.0428553226806523E-2</v>
      </c>
      <c r="G333" s="43">
        <f>LN(BETAW20L!I332/BETAW20L!I333)</f>
        <v>-5.6302826879110505E-3</v>
      </c>
      <c r="H333" s="42">
        <f t="shared" si="77"/>
        <v>4.7982705388954728E-3</v>
      </c>
      <c r="I333" s="41">
        <f>(BETAW20L!D332/BETAW20L!I332-1)*100</f>
        <v>-1.0973406089753945</v>
      </c>
      <c r="J333" s="40">
        <f>BETAW20L!L332*BETAW20L!I332/1000</f>
        <v>0</v>
      </c>
      <c r="K333" s="17">
        <f>BETAW20L!E332</f>
        <v>268.79179999999997</v>
      </c>
      <c r="L333" s="39">
        <f>BETAW20L!E332/BETAW20L!F332</f>
        <v>6.1089045454545445</v>
      </c>
    </row>
    <row r="334" spans="2:12" x14ac:dyDescent="0.3">
      <c r="B334" s="21">
        <f>BETAW20L!B333</f>
        <v>43936</v>
      </c>
      <c r="C334" s="46">
        <f>BETAW20L!C333/BETAW20L!C334*C335</f>
        <v>60.273155480593189</v>
      </c>
      <c r="D334" s="45">
        <f>BETAW20L!I333/BETAW20L!I334*D335</f>
        <v>60.1716578831508</v>
      </c>
      <c r="E334" s="41">
        <f t="shared" ref="E334" si="78">(D334/C334-1)*100</f>
        <v>-0.16839602412233035</v>
      </c>
      <c r="F334" s="44">
        <f>LN(BETAW20L!C333/BETAW20L!C334)</f>
        <v>-7.0009315453459134E-2</v>
      </c>
      <c r="G334" s="43">
        <f>LN(BETAW20L!I333/BETAW20L!I334)</f>
        <v>-6.5167154464346136E-2</v>
      </c>
      <c r="H334" s="42">
        <f t="shared" ref="H334:H337" si="79">G334-F334</f>
        <v>4.842160989112998E-3</v>
      </c>
      <c r="I334" s="41">
        <f>(BETAW20L!D333/BETAW20L!I333-1)*100</f>
        <v>-0.69122865381970877</v>
      </c>
      <c r="J334" s="40">
        <f>BETAW20L!L333*BETAW20L!I333/1000</f>
        <v>0</v>
      </c>
      <c r="K334" s="17">
        <f>BETAW20L!E333</f>
        <v>899</v>
      </c>
      <c r="L334" s="39">
        <f>BETAW20L!E333/BETAW20L!F333</f>
        <v>6.9689922480620154</v>
      </c>
    </row>
    <row r="335" spans="2:12" x14ac:dyDescent="0.3">
      <c r="B335" s="21">
        <f>BETAW20L!B334</f>
        <v>43935</v>
      </c>
      <c r="C335" s="46">
        <f>BETAW20L!C334/BETAW20L!C335*C336</f>
        <v>64.64405454882035</v>
      </c>
      <c r="D335" s="45">
        <f>BETAW20L!I334/BETAW20L!I335*D336</f>
        <v>64.223462063390755</v>
      </c>
      <c r="E335" s="41">
        <f t="shared" ref="E335:E368" si="80">(D335/C335-1)*100</f>
        <v>-0.65062825709973904</v>
      </c>
      <c r="F335" s="44">
        <f>LN(BETAW20L!C334/BETAW20L!C335)</f>
        <v>5.6114554834479746E-2</v>
      </c>
      <c r="G335" s="43">
        <f>LN(BETAW20L!I334/BETAW20L!I335)</f>
        <v>5.2988886133388757E-2</v>
      </c>
      <c r="H335" s="42">
        <f t="shared" si="79"/>
        <v>-3.1256687010909889E-3</v>
      </c>
      <c r="I335" s="41">
        <f>(BETAW20L!D334/BETAW20L!I334-1)*100</f>
        <v>8.2607952061386491E-2</v>
      </c>
      <c r="J335" s="40">
        <f>BETAW20L!L334*BETAW20L!I334/1000</f>
        <v>0</v>
      </c>
      <c r="K335" s="17">
        <f>BETAW20L!E334</f>
        <v>609</v>
      </c>
      <c r="L335" s="39">
        <f>BETAW20L!E334/BETAW20L!F334</f>
        <v>6.1515151515151514</v>
      </c>
    </row>
    <row r="336" spans="2:12" x14ac:dyDescent="0.3">
      <c r="B336" s="21">
        <f>BETAW20L!B335</f>
        <v>43930</v>
      </c>
      <c r="C336" s="46">
        <f>BETAW20L!C335/BETAW20L!C336*C337</f>
        <v>61.116481889051137</v>
      </c>
      <c r="D336" s="45">
        <f>BETAW20L!I335/BETAW20L!I336*D337</f>
        <v>60.908924683237636</v>
      </c>
      <c r="E336" s="41">
        <f t="shared" si="80"/>
        <v>-0.33960921734712546</v>
      </c>
      <c r="F336" s="44">
        <f>LN(BETAW20L!C335/BETAW20L!C336)</f>
        <v>4.5195515311934817E-2</v>
      </c>
      <c r="G336" s="43">
        <f>LN(BETAW20L!I335/BETAW20L!I336)</f>
        <v>4.2129550021636708E-2</v>
      </c>
      <c r="H336" s="42">
        <f t="shared" si="79"/>
        <v>-3.0659652902981088E-3</v>
      </c>
      <c r="I336" s="41">
        <f>(BETAW20L!D335/BETAW20L!I335-1)*100</f>
        <v>7.6569654433567003E-2</v>
      </c>
      <c r="J336" s="40">
        <f>BETAW20L!L335*BETAW20L!I335/1000</f>
        <v>0</v>
      </c>
      <c r="K336" s="17">
        <f>BETAW20L!E335</f>
        <v>1066.1579999999999</v>
      </c>
      <c r="L336" s="39">
        <f>BETAW20L!E335/BETAW20L!F335</f>
        <v>15.016309859154928</v>
      </c>
    </row>
    <row r="337" spans="2:12" x14ac:dyDescent="0.3">
      <c r="B337" s="21">
        <f>BETAW20L!B336</f>
        <v>43929</v>
      </c>
      <c r="C337" s="46">
        <f>BETAW20L!C336/BETAW20L!C337*C338</f>
        <v>58.415780488306545</v>
      </c>
      <c r="D337" s="45">
        <f>BETAW20L!I336/BETAW20L!I337*D338</f>
        <v>58.396161531873474</v>
      </c>
      <c r="E337" s="41">
        <f t="shared" si="80"/>
        <v>-3.3585028341787115E-2</v>
      </c>
      <c r="F337" s="44">
        <f>LN(BETAW20L!C336/BETAW20L!C337)</f>
        <v>-3.082287374448367E-2</v>
      </c>
      <c r="G337" s="43">
        <f>LN(BETAW20L!I336/BETAW20L!I337)</f>
        <v>-1.6281050580159499E-2</v>
      </c>
      <c r="H337" s="42">
        <f t="shared" si="79"/>
        <v>1.4541823164324171E-2</v>
      </c>
      <c r="I337" s="41">
        <f>(BETAW20L!D336/BETAW20L!I336-1)*100</f>
        <v>0.16348300685085082</v>
      </c>
      <c r="J337" s="40">
        <f>BETAW20L!L336*BETAW20L!I336/1000</f>
        <v>0</v>
      </c>
      <c r="K337" s="17">
        <f>BETAW20L!E336</f>
        <v>1022.11</v>
      </c>
      <c r="L337" s="39">
        <f>BETAW20L!E336/BETAW20L!F336</f>
        <v>8.6619491525423733</v>
      </c>
    </row>
    <row r="338" spans="2:12" x14ac:dyDescent="0.3">
      <c r="B338" s="21">
        <f>BETAW20L!B337</f>
        <v>43928</v>
      </c>
      <c r="C338" s="46">
        <f>BETAW20L!C337/BETAW20L!C338*C339</f>
        <v>60.244358969084871</v>
      </c>
      <c r="D338" s="45">
        <f>BETAW20L!I337/BETAW20L!I338*D339</f>
        <v>59.354694177401214</v>
      </c>
      <c r="E338" s="41">
        <f t="shared" si="80"/>
        <v>-1.4767603256268358</v>
      </c>
      <c r="F338" s="44">
        <f>LN(BETAW20L!C337/BETAW20L!C338)</f>
        <v>2.7974820624742897E-2</v>
      </c>
      <c r="G338" s="43">
        <f>LN(BETAW20L!I337/BETAW20L!I338)</f>
        <v>1.5914486119131026E-2</v>
      </c>
      <c r="H338" s="42">
        <f t="shared" ref="H338:H367" si="81">G338-F338</f>
        <v>-1.2060334505611871E-2</v>
      </c>
      <c r="I338" s="41">
        <f>(BETAW20L!D337/BETAW20L!I337-1)*100</f>
        <v>1.4337123407467622</v>
      </c>
      <c r="J338" s="40">
        <f>BETAW20L!L337*BETAW20L!I337/1000</f>
        <v>0</v>
      </c>
      <c r="K338" s="17">
        <f>BETAW20L!E337</f>
        <v>899.57409999999993</v>
      </c>
      <c r="L338" s="39">
        <f>BETAW20L!E337/BETAW20L!F337</f>
        <v>7.0832606299212593</v>
      </c>
    </row>
    <row r="339" spans="2:12" x14ac:dyDescent="0.3">
      <c r="B339" s="21">
        <f>BETAW20L!B338</f>
        <v>43927</v>
      </c>
      <c r="C339" s="46">
        <f>BETAW20L!C338/BETAW20L!C339*C340</f>
        <v>58.582388876318973</v>
      </c>
      <c r="D339" s="45">
        <f>BETAW20L!I338/BETAW20L!I339*D340</f>
        <v>58.417571413162598</v>
      </c>
      <c r="E339" s="41">
        <f t="shared" si="80"/>
        <v>-0.28134302188382865</v>
      </c>
      <c r="F339" s="44">
        <f>LN(BETAW20L!C338/BETAW20L!C339)</f>
        <v>9.4338074242044351E-2</v>
      </c>
      <c r="G339" s="43">
        <f>LN(BETAW20L!I338/BETAW20L!I339)</f>
        <v>9.0858079547451204E-2</v>
      </c>
      <c r="H339" s="42">
        <f t="shared" si="81"/>
        <v>-3.479994694593147E-3</v>
      </c>
      <c r="I339" s="41">
        <f>(BETAW20L!D338/BETAW20L!I338-1)*100</f>
        <v>-0.9735208504484949</v>
      </c>
      <c r="J339" s="40">
        <f>BETAW20L!L338*BETAW20L!I338/1000</f>
        <v>0</v>
      </c>
      <c r="K339" s="17">
        <f>BETAW20L!E338</f>
        <v>453.18609999999995</v>
      </c>
      <c r="L339" s="39">
        <f>BETAW20L!E338/BETAW20L!F338</f>
        <v>6.3829028169014075</v>
      </c>
    </row>
    <row r="340" spans="2:12" x14ac:dyDescent="0.3">
      <c r="B340" s="21">
        <f>BETAW20L!B339</f>
        <v>43924</v>
      </c>
      <c r="C340" s="46">
        <f>BETAW20L!C339/BETAW20L!C340*C341</f>
        <v>53.308513482938054</v>
      </c>
      <c r="D340" s="45">
        <f>BETAW20L!I339/BETAW20L!I340*D341</f>
        <v>53.343847373715207</v>
      </c>
      <c r="E340" s="41">
        <f t="shared" si="80"/>
        <v>6.6281890956232381E-2</v>
      </c>
      <c r="F340" s="44">
        <f>LN(BETAW20L!C339/BETAW20L!C340)</f>
        <v>1.9795682072005258E-2</v>
      </c>
      <c r="G340" s="43">
        <f>LN(BETAW20L!I339/BETAW20L!I340)</f>
        <v>3.3470500243057019E-2</v>
      </c>
      <c r="H340" s="42">
        <f t="shared" si="81"/>
        <v>1.3674818171051761E-2</v>
      </c>
      <c r="I340" s="41">
        <f>(BETAW20L!D339/BETAW20L!I339-1)*100</f>
        <v>-0.39103732457578255</v>
      </c>
      <c r="J340" s="40">
        <f>BETAW20L!L339*BETAW20L!I339/1000</f>
        <v>0</v>
      </c>
      <c r="K340" s="17">
        <f>BETAW20L!E339</f>
        <v>465.98700000000002</v>
      </c>
      <c r="L340" s="39">
        <f>BETAW20L!E339/BETAW20L!F339</f>
        <v>8.0342586206896556</v>
      </c>
    </row>
    <row r="341" spans="2:12" x14ac:dyDescent="0.3">
      <c r="B341" s="21">
        <f>BETAW20L!B340</f>
        <v>43923</v>
      </c>
      <c r="C341" s="46">
        <f>BETAW20L!C340/BETAW20L!C341*C342</f>
        <v>52.263611493921864</v>
      </c>
      <c r="D341" s="45">
        <f>BETAW20L!I340/BETAW20L!I341*D342</f>
        <v>51.587951396310423</v>
      </c>
      <c r="E341" s="41">
        <f t="shared" si="80"/>
        <v>-1.2927925918208238</v>
      </c>
      <c r="F341" s="44">
        <f>LN(BETAW20L!C340/BETAW20L!C341)</f>
        <v>1.2235595835113321E-2</v>
      </c>
      <c r="G341" s="43">
        <f>LN(BETAW20L!I340/BETAW20L!I341)</f>
        <v>7.6074884822027889E-3</v>
      </c>
      <c r="H341" s="42">
        <f t="shared" si="81"/>
        <v>-4.6281073529105318E-3</v>
      </c>
      <c r="I341" s="41">
        <f>(BETAW20L!D340/BETAW20L!I340-1)*100</f>
        <v>-0.15708469323059138</v>
      </c>
      <c r="J341" s="40">
        <f>BETAW20L!L340*BETAW20L!I340/1000</f>
        <v>0</v>
      </c>
      <c r="K341" s="17">
        <f>BETAW20L!E340</f>
        <v>438.04220000000004</v>
      </c>
      <c r="L341" s="39">
        <f>BETAW20L!E340/BETAW20L!F340</f>
        <v>7.6849508771929829</v>
      </c>
    </row>
    <row r="342" spans="2:12" x14ac:dyDescent="0.3">
      <c r="B342" s="21">
        <f>BETAW20L!B341</f>
        <v>43922</v>
      </c>
      <c r="C342" s="46">
        <f>BETAW20L!C341/BETAW20L!C342*C343</f>
        <v>51.628031347059661</v>
      </c>
      <c r="D342" s="45">
        <f>BETAW20L!I341/BETAW20L!I342*D343</f>
        <v>51.196985669431484</v>
      </c>
      <c r="E342" s="41">
        <f t="shared" si="80"/>
        <v>-0.83490628323701355</v>
      </c>
      <c r="F342" s="44">
        <f>LN(BETAW20L!C341/BETAW20L!C342)</f>
        <v>-4.105782328417118E-2</v>
      </c>
      <c r="G342" s="43">
        <f>LN(BETAW20L!I341/BETAW20L!I342)</f>
        <v>-5.4174930242778606E-2</v>
      </c>
      <c r="H342" s="42">
        <f t="shared" si="81"/>
        <v>-1.3117106958607426E-2</v>
      </c>
      <c r="I342" s="41">
        <f>(BETAW20L!D341/BETAW20L!I341-1)*100</f>
        <v>2.781521619029359</v>
      </c>
      <c r="J342" s="40">
        <f>BETAW20L!L341*BETAW20L!I341/1000</f>
        <v>0</v>
      </c>
      <c r="K342" s="17">
        <f>BETAW20L!E341</f>
        <v>551.5018</v>
      </c>
      <c r="L342" s="39">
        <f>BETAW20L!E341/BETAW20L!F341</f>
        <v>8.3560878787878785</v>
      </c>
    </row>
    <row r="343" spans="2:12" x14ac:dyDescent="0.3">
      <c r="B343" s="21">
        <f>BETAW20L!B342</f>
        <v>43921</v>
      </c>
      <c r="C343" s="46">
        <f>BETAW20L!C342/BETAW20L!C343*C344</f>
        <v>53.791883497541995</v>
      </c>
      <c r="D343" s="45">
        <f>BETAW20L!I342/BETAW20L!I343*D344</f>
        <v>54.04708369342309</v>
      </c>
      <c r="E343" s="41">
        <f t="shared" si="80"/>
        <v>0.47442137974729182</v>
      </c>
      <c r="F343" s="44">
        <f>LN(BETAW20L!C342/BETAW20L!C343)</f>
        <v>4.6490882350113005E-2</v>
      </c>
      <c r="G343" s="43">
        <f>LN(BETAW20L!I342/BETAW20L!I343)</f>
        <v>5.5209154673715094E-2</v>
      </c>
      <c r="H343" s="42">
        <f t="shared" si="81"/>
        <v>8.7182723236020887E-3</v>
      </c>
      <c r="I343" s="41">
        <f>(BETAW20L!D342/BETAW20L!I342-1)*100</f>
        <v>-0.53747769759463493</v>
      </c>
      <c r="J343" s="40">
        <f>BETAW20L!L342*BETAW20L!I342/1000</f>
        <v>0</v>
      </c>
      <c r="K343" s="17">
        <f>BETAW20L!E342</f>
        <v>527.31780000000003</v>
      </c>
      <c r="L343" s="39">
        <f>BETAW20L!E342/BETAW20L!F342</f>
        <v>9.9493924528301889</v>
      </c>
    </row>
    <row r="344" spans="2:12" x14ac:dyDescent="0.3">
      <c r="B344" s="21">
        <f>BETAW20L!B343</f>
        <v>43920</v>
      </c>
      <c r="C344" s="46">
        <f>BETAW20L!C343/BETAW20L!C344*C345</f>
        <v>51.348293806693114</v>
      </c>
      <c r="D344" s="45">
        <f>BETAW20L!I343/BETAW20L!I344*D345</f>
        <v>51.144063867289397</v>
      </c>
      <c r="E344" s="41">
        <f t="shared" si="80"/>
        <v>-0.39773461640725261</v>
      </c>
      <c r="F344" s="44">
        <f>LN(BETAW20L!C343/BETAW20L!C344)</f>
        <v>2.2858986112299974E-3</v>
      </c>
      <c r="G344" s="43">
        <f>LN(BETAW20L!I343/BETAW20L!I344)</f>
        <v>5.1753983532337915E-3</v>
      </c>
      <c r="H344" s="42">
        <f t="shared" si="81"/>
        <v>2.8894997420037941E-3</v>
      </c>
      <c r="I344" s="41">
        <f>(BETAW20L!D343/BETAW20L!I343-1)*100</f>
        <v>-2.7038043519778121E-3</v>
      </c>
      <c r="J344" s="40">
        <f>BETAW20L!L343*BETAW20L!I343/1000</f>
        <v>0</v>
      </c>
      <c r="K344" s="17">
        <f>BETAW20L!E343</f>
        <v>484.92270000000002</v>
      </c>
      <c r="L344" s="39">
        <f>BETAW20L!E343/BETAW20L!F343</f>
        <v>10.102556250000001</v>
      </c>
    </row>
    <row r="345" spans="2:12" x14ac:dyDescent="0.3">
      <c r="B345" s="21">
        <f>BETAW20L!B344</f>
        <v>43917</v>
      </c>
      <c r="C345" s="46">
        <f>BETAW20L!C344/BETAW20L!C345*C346</f>
        <v>51.231050866980674</v>
      </c>
      <c r="D345" s="45">
        <f>BETAW20L!I344/BETAW20L!I345*D346</f>
        <v>50.880056723721118</v>
      </c>
      <c r="E345" s="41">
        <f t="shared" si="80"/>
        <v>-0.68511993667843551</v>
      </c>
      <c r="F345" s="44">
        <f>LN(BETAW20L!C344/BETAW20L!C345)</f>
        <v>-2.1841865832805264E-2</v>
      </c>
      <c r="G345" s="43">
        <f>LN(BETAW20L!I344/BETAW20L!I345)</f>
        <v>-7.6639116629144636E-3</v>
      </c>
      <c r="H345" s="42">
        <f t="shared" si="81"/>
        <v>1.4177954169890801E-2</v>
      </c>
      <c r="I345" s="41">
        <f>(BETAW20L!D344/BETAW20L!I344-1)*100</f>
        <v>-0.24181338284525733</v>
      </c>
      <c r="J345" s="40">
        <f>BETAW20L!L344*BETAW20L!I344/1000</f>
        <v>0</v>
      </c>
      <c r="K345" s="17">
        <f>BETAW20L!E344</f>
        <v>586.66499999999996</v>
      </c>
      <c r="L345" s="39">
        <f>BETAW20L!E344/BETAW20L!F344</f>
        <v>10.864166666666666</v>
      </c>
    </row>
    <row r="346" spans="2:12" x14ac:dyDescent="0.3">
      <c r="B346" s="21">
        <f>BETAW20L!B345</f>
        <v>43916</v>
      </c>
      <c r="C346" s="46">
        <f>BETAW20L!C345/BETAW20L!C346*C347</f>
        <v>52.362342390521817</v>
      </c>
      <c r="D346" s="45">
        <f>BETAW20L!I345/BETAW20L!I346*D347</f>
        <v>51.2714950422599</v>
      </c>
      <c r="E346" s="41">
        <f t="shared" si="80"/>
        <v>-2.0832669022449513</v>
      </c>
      <c r="F346" s="44">
        <f>LN(BETAW20L!C345/BETAW20L!C346)</f>
        <v>6.7263157691901429E-2</v>
      </c>
      <c r="G346" s="43">
        <f>LN(BETAW20L!I345/BETAW20L!I346)</f>
        <v>5.2423446580822729E-2</v>
      </c>
      <c r="H346" s="42">
        <f t="shared" si="81"/>
        <v>-1.48397111110787E-2</v>
      </c>
      <c r="I346" s="41">
        <f>(BETAW20L!D345/BETAW20L!I345-1)*100</f>
        <v>1.0441994170738989</v>
      </c>
      <c r="J346" s="40">
        <f>BETAW20L!L345*BETAW20L!I345/1000</f>
        <v>0</v>
      </c>
      <c r="K346" s="17">
        <f>BETAW20L!E345</f>
        <v>1092.808</v>
      </c>
      <c r="L346" s="39">
        <f>BETAW20L!E345/BETAW20L!F345</f>
        <v>13.009619047619047</v>
      </c>
    </row>
    <row r="347" spans="2:12" x14ac:dyDescent="0.3">
      <c r="B347" s="21">
        <f>BETAW20L!B346</f>
        <v>43915</v>
      </c>
      <c r="C347" s="46">
        <f>BETAW20L!C346/BETAW20L!C347*C348</f>
        <v>48.95612645782338</v>
      </c>
      <c r="D347" s="45">
        <f>BETAW20L!I346/BETAW20L!I347*D348</f>
        <v>48.652904021435411</v>
      </c>
      <c r="E347" s="41">
        <f t="shared" si="80"/>
        <v>-0.61937587453778642</v>
      </c>
      <c r="F347" s="44">
        <f>LN(BETAW20L!C346/BETAW20L!C347)</f>
        <v>-1.2774658152371218E-2</v>
      </c>
      <c r="G347" s="43">
        <f>LN(BETAW20L!I346/BETAW20L!I347)</f>
        <v>-1.0219758237378217E-2</v>
      </c>
      <c r="H347" s="42">
        <f t="shared" si="81"/>
        <v>2.5548999149930009E-3</v>
      </c>
      <c r="I347" s="41">
        <f>(BETAW20L!D346/BETAW20L!I346-1)*100</f>
        <v>-3.4955989099394458E-2</v>
      </c>
      <c r="J347" s="40">
        <f>BETAW20L!L346*BETAW20L!I346/1000</f>
        <v>340.61906676384842</v>
      </c>
      <c r="K347" s="17">
        <f>BETAW20L!E346</f>
        <v>990.00639999999999</v>
      </c>
      <c r="L347" s="39">
        <f>BETAW20L!E346/BETAW20L!F346</f>
        <v>6.556333774834437</v>
      </c>
    </row>
    <row r="348" spans="2:12" x14ac:dyDescent="0.3">
      <c r="B348" s="21">
        <f>BETAW20L!B347</f>
        <v>43914</v>
      </c>
      <c r="C348" s="46">
        <f>BETAW20L!C347/BETAW20L!C348*C349</f>
        <v>49.585535923648095</v>
      </c>
      <c r="D348" s="45">
        <f>BETAW20L!I347/BETAW20L!I348*D349</f>
        <v>49.152674354264448</v>
      </c>
      <c r="E348" s="41">
        <f t="shared" si="80"/>
        <v>-0.87295934453580637</v>
      </c>
      <c r="F348" s="44">
        <f>LN(BETAW20L!C347/BETAW20L!C348)</f>
        <v>6.2828172005672797E-2</v>
      </c>
      <c r="G348" s="43">
        <f>LN(BETAW20L!I347/BETAW20L!I348)</f>
        <v>6.7149232852057678E-2</v>
      </c>
      <c r="H348" s="42">
        <f t="shared" si="81"/>
        <v>4.3210608463848804E-3</v>
      </c>
      <c r="I348" s="41">
        <f>(BETAW20L!D347/BETAW20L!I347-1)*100</f>
        <v>0.69221619742263485</v>
      </c>
      <c r="J348" s="40">
        <f>BETAW20L!L347*BETAW20L!I347/1000</f>
        <v>0</v>
      </c>
      <c r="K348" s="17">
        <f>BETAW20L!E347</f>
        <v>932.12270000000001</v>
      </c>
      <c r="L348" s="39">
        <f>BETAW20L!E347/BETAW20L!F347</f>
        <v>9.7096114583333328</v>
      </c>
    </row>
    <row r="349" spans="2:12" x14ac:dyDescent="0.3">
      <c r="B349" s="21">
        <f>BETAW20L!B348</f>
        <v>43913</v>
      </c>
      <c r="C349" s="46">
        <f>BETAW20L!C348/BETAW20L!C349*C350</f>
        <v>46.566016002632814</v>
      </c>
      <c r="D349" s="45">
        <f>BETAW20L!I348/BETAW20L!I349*D350</f>
        <v>45.960485862784417</v>
      </c>
      <c r="E349" s="41">
        <f t="shared" si="80"/>
        <v>-1.3003692216533191</v>
      </c>
      <c r="F349" s="44">
        <f>LN(BETAW20L!C348/BETAW20L!C349)</f>
        <v>-0.11829823781102042</v>
      </c>
      <c r="G349" s="43">
        <f>LN(BETAW20L!I348/BETAW20L!I349)</f>
        <v>-0.12486688388187621</v>
      </c>
      <c r="H349" s="42">
        <f t="shared" si="81"/>
        <v>-6.5686460708557909E-3</v>
      </c>
      <c r="I349" s="41">
        <f>(BETAW20L!D348/BETAW20L!I348-1)*100</f>
        <v>-0.70530081241916287</v>
      </c>
      <c r="J349" s="40">
        <f>BETAW20L!L348*BETAW20L!I348/1000</f>
        <v>321.76944249201273</v>
      </c>
      <c r="K349" s="17">
        <f>BETAW20L!E348</f>
        <v>665.61320000000001</v>
      </c>
      <c r="L349" s="39">
        <f>BETAW20L!E348/BETAW20L!F348</f>
        <v>4.5279809523809522</v>
      </c>
    </row>
    <row r="350" spans="2:12" x14ac:dyDescent="0.3">
      <c r="B350" s="21">
        <f>BETAW20L!B349</f>
        <v>43910</v>
      </c>
      <c r="C350" s="46">
        <f>BETAW20L!C349/BETAW20L!C350*C351</f>
        <v>52.413764732500972</v>
      </c>
      <c r="D350" s="45">
        <f>BETAW20L!I349/BETAW20L!I350*D351</f>
        <v>52.073121224472168</v>
      </c>
      <c r="E350" s="41">
        <f t="shared" si="80"/>
        <v>-0.64991230789719356</v>
      </c>
      <c r="F350" s="44">
        <f>LN(BETAW20L!C349/BETAW20L!C350)</f>
        <v>2.5476806655275117E-2</v>
      </c>
      <c r="G350" s="43">
        <f>LN(BETAW20L!I349/BETAW20L!I350)</f>
        <v>5.3075305090223646E-3</v>
      </c>
      <c r="H350" s="42">
        <f t="shared" si="81"/>
        <v>-2.0169276146252753E-2</v>
      </c>
      <c r="I350" s="41">
        <f>(BETAW20L!D349/BETAW20L!I349-1)*100</f>
        <v>0.59961666317140949</v>
      </c>
      <c r="J350" s="40">
        <f>BETAW20L!L349*BETAW20L!I349/1000</f>
        <v>0</v>
      </c>
      <c r="K350" s="17">
        <f>BETAW20L!E349</f>
        <v>1158.4390000000001</v>
      </c>
      <c r="L350" s="39">
        <f>BETAW20L!E349/BETAW20L!F349</f>
        <v>7.9345136986301377</v>
      </c>
    </row>
    <row r="351" spans="2:12" x14ac:dyDescent="0.3">
      <c r="B351" s="21">
        <f>BETAW20L!B350</f>
        <v>43909</v>
      </c>
      <c r="C351" s="46">
        <f>BETAW20L!C350/BETAW20L!C351*C352</f>
        <v>51.095295884155746</v>
      </c>
      <c r="D351" s="45">
        <f>BETAW20L!I350/BETAW20L!I351*D352</f>
        <v>51.797473695786891</v>
      </c>
      <c r="E351" s="41">
        <f t="shared" si="80"/>
        <v>1.3742513855348637</v>
      </c>
      <c r="F351" s="44">
        <f>LN(BETAW20L!C350/BETAW20L!C351)</f>
        <v>9.2777260568931708E-2</v>
      </c>
      <c r="G351" s="43">
        <f>LN(BETAW20L!I350/BETAW20L!I351)</f>
        <v>0.10567825429258375</v>
      </c>
      <c r="H351" s="42">
        <f t="shared" si="81"/>
        <v>1.2900993723652041E-2</v>
      </c>
      <c r="I351" s="41">
        <f>(BETAW20L!D350/BETAW20L!I350-1)*100</f>
        <v>-0.80913619191759212</v>
      </c>
      <c r="J351" s="40">
        <f>BETAW20L!L350*BETAW20L!I350/1000</f>
        <v>362.63420459363965</v>
      </c>
      <c r="K351" s="17">
        <f>BETAW20L!E350</f>
        <v>625.18130000000008</v>
      </c>
      <c r="L351" s="39">
        <f>BETAW20L!E350/BETAW20L!F350</f>
        <v>7.1043329545454554</v>
      </c>
    </row>
    <row r="352" spans="2:12" x14ac:dyDescent="0.3">
      <c r="B352" s="21">
        <f>BETAW20L!B351</f>
        <v>43908</v>
      </c>
      <c r="C352" s="46">
        <f>BETAW20L!C351/BETAW20L!C352*C353</f>
        <v>46.568072896311989</v>
      </c>
      <c r="D352" s="45">
        <f>BETAW20L!I351/BETAW20L!I352*D353</f>
        <v>46.602916426453078</v>
      </c>
      <c r="E352" s="41">
        <f t="shared" si="80"/>
        <v>7.4822787317541106E-2</v>
      </c>
      <c r="F352" s="44">
        <f>LN(BETAW20L!C351/BETAW20L!C352)</f>
        <v>-4.0001870324458587E-2</v>
      </c>
      <c r="G352" s="43">
        <f>LN(BETAW20L!I351/BETAW20L!I352)</f>
        <v>-5.305865365256069E-2</v>
      </c>
      <c r="H352" s="42">
        <f t="shared" si="81"/>
        <v>-1.3056783328102103E-2</v>
      </c>
      <c r="I352" s="41">
        <f>(BETAW20L!D351/BETAW20L!I351-1)*100</f>
        <v>0.50047951509666344</v>
      </c>
      <c r="J352" s="40">
        <f>BETAW20L!L351*BETAW20L!I351/1000</f>
        <v>0</v>
      </c>
      <c r="K352" s="17">
        <f>BETAW20L!E351</f>
        <v>740.02710000000002</v>
      </c>
      <c r="L352" s="39">
        <f>BETAW20L!E351/BETAW20L!F351</f>
        <v>7.7086156250000002</v>
      </c>
    </row>
    <row r="353" spans="2:12" x14ac:dyDescent="0.3">
      <c r="B353" s="21">
        <f>BETAW20L!B352</f>
        <v>43907</v>
      </c>
      <c r="C353" s="46">
        <f>BETAW20L!C352/BETAW20L!C353*C354</f>
        <v>48.46864265586111</v>
      </c>
      <c r="D353" s="45">
        <f>BETAW20L!I352/BETAW20L!I353*D354</f>
        <v>49.14237892456196</v>
      </c>
      <c r="E353" s="41">
        <f t="shared" si="80"/>
        <v>1.3900456703203723</v>
      </c>
      <c r="F353" s="44">
        <f>LN(BETAW20L!C352/BETAW20L!C353)</f>
        <v>0.12289389257048837</v>
      </c>
      <c r="G353" s="43">
        <f>LN(BETAW20L!I352/BETAW20L!I353)</f>
        <v>0.14600169858155579</v>
      </c>
      <c r="H353" s="42">
        <f t="shared" si="81"/>
        <v>2.3107806011067419E-2</v>
      </c>
      <c r="I353" s="41">
        <f>(BETAW20L!D352/BETAW20L!I352-1)*100</f>
        <v>-0.72545016746087265</v>
      </c>
      <c r="J353" s="40">
        <f>BETAW20L!L352*BETAW20L!I352/1000</f>
        <v>0</v>
      </c>
      <c r="K353" s="17">
        <f>BETAW20L!E352</f>
        <v>883.4556</v>
      </c>
      <c r="L353" s="39">
        <f>BETAW20L!E352/BETAW20L!F352</f>
        <v>7.5509025641025644</v>
      </c>
    </row>
    <row r="354" spans="2:12" x14ac:dyDescent="0.3">
      <c r="B354" s="21">
        <f>BETAW20L!B353</f>
        <v>43906</v>
      </c>
      <c r="C354" s="46">
        <f>BETAW20L!C353/BETAW20L!C354*C355</f>
        <v>42.863607380134511</v>
      </c>
      <c r="D354" s="45">
        <f>BETAW20L!I353/BETAW20L!I354*D355</f>
        <v>42.466693167275849</v>
      </c>
      <c r="E354" s="41">
        <f t="shared" si="80"/>
        <v>-0.92599348752576693</v>
      </c>
      <c r="F354" s="44">
        <f>LN(BETAW20L!C353/BETAW20L!C354)</f>
        <v>-3.6561287030642549E-2</v>
      </c>
      <c r="G354" s="43">
        <f>LN(BETAW20L!I353/BETAW20L!I354)</f>
        <v>-4.5952166218039742E-2</v>
      </c>
      <c r="H354" s="42">
        <f t="shared" si="81"/>
        <v>-9.3908791873971928E-3</v>
      </c>
      <c r="I354" s="41">
        <f>(BETAW20L!D353/BETAW20L!I353-1)*100</f>
        <v>-0.20496953303588139</v>
      </c>
      <c r="J354" s="40">
        <f>BETAW20L!L353*BETAW20L!I353/1000</f>
        <v>297.30939367588928</v>
      </c>
      <c r="K354" s="17">
        <f>BETAW20L!E353</f>
        <v>748.20389999999998</v>
      </c>
      <c r="L354" s="39">
        <f>BETAW20L!E353/BETAW20L!F353</f>
        <v>4.9223940789473684</v>
      </c>
    </row>
    <row r="355" spans="2:12" x14ac:dyDescent="0.3">
      <c r="B355" s="21">
        <f>BETAW20L!B354</f>
        <v>43903</v>
      </c>
      <c r="C355" s="46">
        <f>BETAW20L!C354/BETAW20L!C355*C356</f>
        <v>44.459756875167116</v>
      </c>
      <c r="D355" s="45">
        <f>BETAW20L!I354/BETAW20L!I355*D356</f>
        <v>44.463660817488837</v>
      </c>
      <c r="E355" s="41">
        <f t="shared" si="80"/>
        <v>8.7808449620752071E-3</v>
      </c>
      <c r="F355" s="44">
        <f>LN(BETAW20L!C354/BETAW20L!C355)</f>
        <v>8.8210758505120682E-2</v>
      </c>
      <c r="G355" s="43">
        <f>LN(BETAW20L!I354/BETAW20L!I355)</f>
        <v>7.0057427564635275E-2</v>
      </c>
      <c r="H355" s="42">
        <f t="shared" si="81"/>
        <v>-1.8153330940485407E-2</v>
      </c>
      <c r="I355" s="41">
        <f>(BETAW20L!D354/BETAW20L!I354-1)*100</f>
        <v>0.17984258581260626</v>
      </c>
      <c r="J355" s="40">
        <f>BETAW20L!L354*BETAW20L!I354/1000</f>
        <v>0</v>
      </c>
      <c r="K355" s="17">
        <f>BETAW20L!E354</f>
        <v>737.3442</v>
      </c>
      <c r="L355" s="39">
        <f>BETAW20L!E354/BETAW20L!F354</f>
        <v>4.8830741721854301</v>
      </c>
    </row>
    <row r="356" spans="2:12" x14ac:dyDescent="0.3">
      <c r="B356" s="21">
        <f>BETAW20L!B355</f>
        <v>43902</v>
      </c>
      <c r="C356" s="46">
        <f>BETAW20L!C355/BETAW20L!C356*C357</f>
        <v>40.705925910689672</v>
      </c>
      <c r="D356" s="45">
        <f>BETAW20L!I355/BETAW20L!I356*D357</f>
        <v>41.455261813534101</v>
      </c>
      <c r="E356" s="41">
        <f t="shared" si="80"/>
        <v>1.8408521267603728</v>
      </c>
      <c r="F356" s="44">
        <f>LN(BETAW20L!C355/BETAW20L!C356)</f>
        <v>-0.30869521429013219</v>
      </c>
      <c r="G356" s="43">
        <f>LN(BETAW20L!I355/BETAW20L!I356)</f>
        <v>-0.28451036793565454</v>
      </c>
      <c r="H356" s="42">
        <f t="shared" si="81"/>
        <v>2.4184846354477652E-2</v>
      </c>
      <c r="I356" s="41">
        <f>(BETAW20L!D355/BETAW20L!I355-1)*100</f>
        <v>3.3151959997110181</v>
      </c>
      <c r="J356" s="40">
        <f>BETAW20L!L355*BETAW20L!I355/1000</f>
        <v>290.22836098654716</v>
      </c>
      <c r="K356" s="17">
        <f>BETAW20L!E355</f>
        <v>668.86890000000005</v>
      </c>
      <c r="L356" s="39">
        <f>BETAW20L!E355/BETAW20L!F355</f>
        <v>4.4591260000000004</v>
      </c>
    </row>
    <row r="357" spans="2:12" x14ac:dyDescent="0.3">
      <c r="B357" s="21">
        <f>BETAW20L!B356</f>
        <v>43901</v>
      </c>
      <c r="C357" s="46">
        <f>BETAW20L!C356/BETAW20L!C357*C358</f>
        <v>55.427113972478764</v>
      </c>
      <c r="D357" s="45">
        <f>BETAW20L!I356/BETAW20L!I357*D358</f>
        <v>55.098648354794292</v>
      </c>
      <c r="E357" s="41">
        <f t="shared" si="80"/>
        <v>-0.59260819144861809</v>
      </c>
      <c r="F357" s="44">
        <f>LN(BETAW20L!C356/BETAW20L!C357)</f>
        <v>-0.1248705869732977</v>
      </c>
      <c r="G357" s="43">
        <f>LN(BETAW20L!I356/BETAW20L!I357)</f>
        <v>-0.12812909279608034</v>
      </c>
      <c r="H357" s="42">
        <f t="shared" si="81"/>
        <v>-3.2585058227826424E-3</v>
      </c>
      <c r="I357" s="41">
        <f>(BETAW20L!D356/BETAW20L!I356-1)*100</f>
        <v>0.67512497799380178</v>
      </c>
      <c r="J357" s="40">
        <f>BETAW20L!L356*BETAW20L!I356/1000</f>
        <v>0</v>
      </c>
      <c r="K357" s="17">
        <f>BETAW20L!E356</f>
        <v>731.17939999999999</v>
      </c>
      <c r="L357" s="39">
        <f>BETAW20L!E356/BETAW20L!F356</f>
        <v>5.4161437037037032</v>
      </c>
    </row>
    <row r="358" spans="2:12" x14ac:dyDescent="0.3">
      <c r="B358" s="21">
        <f>BETAW20L!B357</f>
        <v>43900</v>
      </c>
      <c r="C358" s="46">
        <f>BETAW20L!C357/BETAW20L!C358*C359</f>
        <v>62.799020918608711</v>
      </c>
      <c r="D358" s="45">
        <f>BETAW20L!I357/BETAW20L!I358*D359</f>
        <v>62.63061887205572</v>
      </c>
      <c r="E358" s="41">
        <f t="shared" si="80"/>
        <v>-0.26816030582904604</v>
      </c>
      <c r="F358" s="44">
        <f>LN(BETAW20L!C357/BETAW20L!C358)</f>
        <v>-3.321130444803673E-2</v>
      </c>
      <c r="G358" s="43">
        <f>LN(BETAW20L!I357/BETAW20L!I358)</f>
        <v>-3.6225060801813626E-2</v>
      </c>
      <c r="H358" s="42">
        <f t="shared" si="81"/>
        <v>-3.013756353776896E-3</v>
      </c>
      <c r="I358" s="41">
        <f>(BETAW20L!D357/BETAW20L!I357-1)*100</f>
        <v>0.91747714765517685</v>
      </c>
      <c r="J358" s="40">
        <f>BETAW20L!L357*BETAW20L!I357/1000</f>
        <v>438.47707305699481</v>
      </c>
      <c r="K358" s="17">
        <f>BETAW20L!E357</f>
        <v>494.95059999999995</v>
      </c>
      <c r="L358" s="39">
        <f>BETAW20L!E357/BETAW20L!F357</f>
        <v>4.0905008264462808</v>
      </c>
    </row>
    <row r="359" spans="2:12" x14ac:dyDescent="0.3">
      <c r="B359" s="21">
        <f>BETAW20L!B358</f>
        <v>43899</v>
      </c>
      <c r="C359" s="46">
        <f>BETAW20L!C358/BETAW20L!C359*C360</f>
        <v>64.919678301828569</v>
      </c>
      <c r="D359" s="45">
        <f>BETAW20L!I358/BETAW20L!I359*D360</f>
        <v>64.941011254540371</v>
      </c>
      <c r="E359" s="41">
        <f t="shared" si="80"/>
        <v>3.2860533616041465E-2</v>
      </c>
      <c r="F359" s="44">
        <f>LN(BETAW20L!C358/BETAW20L!C359)</f>
        <v>-0.17131983169000151</v>
      </c>
      <c r="G359" s="43">
        <f>LN(BETAW20L!I358/BETAW20L!I359)</f>
        <v>-0.17632440826502488</v>
      </c>
      <c r="H359" s="42">
        <f t="shared" si="81"/>
        <v>-5.0045765750233728E-3</v>
      </c>
      <c r="I359" s="41">
        <f>(BETAW20L!D358/BETAW20L!I358-1)*100</f>
        <v>1.2532363480870279</v>
      </c>
      <c r="J359" s="40">
        <f>BETAW20L!L358*BETAW20L!I358/1000</f>
        <v>0</v>
      </c>
      <c r="K359" s="17">
        <f>BETAW20L!E358</f>
        <v>1416.0170000000001</v>
      </c>
      <c r="L359" s="39">
        <f>BETAW20L!E358/BETAW20L!F358</f>
        <v>6.6793254716981139</v>
      </c>
    </row>
    <row r="360" spans="2:12" x14ac:dyDescent="0.3">
      <c r="B360" s="21">
        <f>BETAW20L!B359</f>
        <v>43896</v>
      </c>
      <c r="C360" s="46">
        <f>BETAW20L!C359/BETAW20L!C360*C361</f>
        <v>77.051237221548007</v>
      </c>
      <c r="D360" s="45">
        <f>BETAW20L!I359/BETAW20L!I360*D361</f>
        <v>77.463259032937515</v>
      </c>
      <c r="E360" s="41">
        <f t="shared" si="80"/>
        <v>0.5347374373818381</v>
      </c>
      <c r="F360" s="44">
        <f>LN(BETAW20L!C359/BETAW20L!C360)</f>
        <v>-6.5855725853201263E-2</v>
      </c>
      <c r="G360" s="43">
        <f>LN(BETAW20L!I359/BETAW20L!I360)</f>
        <v>-6.4256102439410864E-2</v>
      </c>
      <c r="H360" s="42">
        <f t="shared" si="81"/>
        <v>1.5996234137903992E-3</v>
      </c>
      <c r="I360" s="41">
        <f>(BETAW20L!D359/BETAW20L!I359-1)*100</f>
        <v>0.95507875472087278</v>
      </c>
      <c r="J360" s="40">
        <f>BETAW20L!L359*BETAW20L!I359/1000</f>
        <v>0</v>
      </c>
      <c r="K360" s="17">
        <f>BETAW20L!E359</f>
        <v>490.46780000000001</v>
      </c>
      <c r="L360" s="39">
        <f>BETAW20L!E359/BETAW20L!F359</f>
        <v>4.9542202020202017</v>
      </c>
    </row>
    <row r="361" spans="2:12" x14ac:dyDescent="0.3">
      <c r="B361" s="21">
        <f>BETAW20L!B360</f>
        <v>43895</v>
      </c>
      <c r="C361" s="46">
        <f>BETAW20L!C360/BETAW20L!C361*C362</f>
        <v>82.296316103420608</v>
      </c>
      <c r="D361" s="45">
        <f>BETAW20L!I360/BETAW20L!I361*D362</f>
        <v>82.604144052397416</v>
      </c>
      <c r="E361" s="41">
        <f t="shared" si="80"/>
        <v>0.37404827281692921</v>
      </c>
      <c r="F361" s="44">
        <f>LN(BETAW20L!C360/BETAW20L!C361)</f>
        <v>-4.1851207263427989E-2</v>
      </c>
      <c r="G361" s="43">
        <f>LN(BETAW20L!I360/BETAW20L!I361)</f>
        <v>-4.1588728387784935E-2</v>
      </c>
      <c r="H361" s="42">
        <f t="shared" si="81"/>
        <v>2.6247887564305461E-4</v>
      </c>
      <c r="I361" s="41">
        <f>(BETAW20L!D360/BETAW20L!I360-1)*100</f>
        <v>9.3071247720155625E-2</v>
      </c>
      <c r="J361" s="40">
        <f>BETAW20L!L360*BETAW20L!I360/1000</f>
        <v>0</v>
      </c>
      <c r="K361" s="17">
        <f>BETAW20L!E360</f>
        <v>395.1035</v>
      </c>
      <c r="L361" s="39">
        <f>BETAW20L!E360/BETAW20L!F360</f>
        <v>4.9387937500000003</v>
      </c>
    </row>
    <row r="362" spans="2:12" x14ac:dyDescent="0.3">
      <c r="B362" s="21">
        <f>BETAW20L!B361</f>
        <v>43894</v>
      </c>
      <c r="C362" s="46">
        <f>BETAW20L!C361/BETAW20L!C362*C363</f>
        <v>85.81360429479399</v>
      </c>
      <c r="D362" s="45">
        <f>BETAW20L!I361/BETAW20L!I362*D363</f>
        <v>86.111983056399609</v>
      </c>
      <c r="E362" s="41">
        <f t="shared" si="80"/>
        <v>0.34770566282311677</v>
      </c>
      <c r="F362" s="44">
        <f>LN(BETAW20L!C361/BETAW20L!C362)</f>
        <v>-3.0916916717936584E-2</v>
      </c>
      <c r="G362" s="43">
        <f>LN(BETAW20L!I361/BETAW20L!I362)</f>
        <v>-2.324053580497697E-2</v>
      </c>
      <c r="H362" s="42">
        <f t="shared" si="81"/>
        <v>7.6763809129596142E-3</v>
      </c>
      <c r="I362" s="41">
        <f>(BETAW20L!D361/BETAW20L!I361-1)*100</f>
        <v>-2.8222508463782159E-2</v>
      </c>
      <c r="J362" s="40">
        <f>BETAW20L!L361*BETAW20L!I361/1000</f>
        <v>0</v>
      </c>
      <c r="K362" s="17">
        <f>BETAW20L!E361</f>
        <v>330.21969999999999</v>
      </c>
      <c r="L362" s="39">
        <f>BETAW20L!E361/BETAW20L!F361</f>
        <v>6.2305603773584908</v>
      </c>
    </row>
    <row r="363" spans="2:12" x14ac:dyDescent="0.3">
      <c r="B363" s="21">
        <f>BETAW20L!B362</f>
        <v>43893</v>
      </c>
      <c r="C363" s="46">
        <f>BETAW20L!C362/BETAW20L!C363*C364</f>
        <v>88.508135014501093</v>
      </c>
      <c r="D363" s="45">
        <f>BETAW20L!I362/BETAW20L!I363*D364</f>
        <v>88.136708400294523</v>
      </c>
      <c r="E363" s="41">
        <f t="shared" si="80"/>
        <v>-0.41965251459169517</v>
      </c>
      <c r="F363" s="44">
        <f>LN(BETAW20L!C362/BETAW20L!C363)</f>
        <v>8.6762110528831232E-2</v>
      </c>
      <c r="G363" s="43">
        <f>LN(BETAW20L!I362/BETAW20L!I363)</f>
        <v>8.8473927140491654E-2</v>
      </c>
      <c r="H363" s="42">
        <f t="shared" si="81"/>
        <v>1.7118166116604216E-3</v>
      </c>
      <c r="I363" s="41">
        <f>(BETAW20L!D362/BETAW20L!I362-1)*100</f>
        <v>5.7491605737336471E-2</v>
      </c>
      <c r="J363" s="40">
        <f>BETAW20L!L362*BETAW20L!I362/1000</f>
        <v>0</v>
      </c>
      <c r="K363" s="17">
        <f>BETAW20L!E362</f>
        <v>949.39480000000003</v>
      </c>
      <c r="L363" s="39">
        <f>BETAW20L!E362/BETAW20L!F362</f>
        <v>10.319508695652175</v>
      </c>
    </row>
    <row r="364" spans="2:12" x14ac:dyDescent="0.3">
      <c r="B364" s="21">
        <f>BETAW20L!B363</f>
        <v>43892</v>
      </c>
      <c r="C364" s="46">
        <f>BETAW20L!C363/BETAW20L!C364*C365</f>
        <v>81.152683217804466</v>
      </c>
      <c r="D364" s="45">
        <f>BETAW20L!I363/BETAW20L!I364*D365</f>
        <v>80.673906740836969</v>
      </c>
      <c r="E364" s="41">
        <f t="shared" si="80"/>
        <v>-0.5899699898800792</v>
      </c>
      <c r="F364" s="44">
        <f>LN(BETAW20L!C363/BETAW20L!C364)</f>
        <v>4.2799879019608141E-2</v>
      </c>
      <c r="G364" s="43">
        <f>LN(BETAW20L!I363/BETAW20L!I364)</f>
        <v>5.2070240889014199E-2</v>
      </c>
      <c r="H364" s="42">
        <f t="shared" si="81"/>
        <v>9.2703618694060588E-3</v>
      </c>
      <c r="I364" s="41">
        <f>(BETAW20L!D363/BETAW20L!I363-1)*100</f>
        <v>-3.5085668711842821E-2</v>
      </c>
      <c r="J364" s="40">
        <f>BETAW20L!L363*BETAW20L!I363/1000</f>
        <v>0</v>
      </c>
      <c r="K364" s="17">
        <f>BETAW20L!E363</f>
        <v>294.68940000000003</v>
      </c>
      <c r="L364" s="39">
        <f>BETAW20L!E363/BETAW20L!F363</f>
        <v>4.6045218750000005</v>
      </c>
    </row>
    <row r="365" spans="2:12" x14ac:dyDescent="0.3">
      <c r="B365" s="21">
        <f>BETAW20L!B364</f>
        <v>43889</v>
      </c>
      <c r="C365" s="46">
        <f>BETAW20L!C364/BETAW20L!C365*C366</f>
        <v>77.752637966143524</v>
      </c>
      <c r="D365" s="45">
        <f>BETAW20L!I364/BETAW20L!I365*D366</f>
        <v>76.580689185457345</v>
      </c>
      <c r="E365" s="41">
        <f t="shared" si="80"/>
        <v>-1.5072784812735107</v>
      </c>
      <c r="F365" s="44">
        <f>LN(BETAW20L!C364/BETAW20L!C365)</f>
        <v>-9.2490023585336423E-2</v>
      </c>
      <c r="G365" s="43">
        <f>LN(BETAW20L!I364/BETAW20L!I365)</f>
        <v>-0.11168128985924708</v>
      </c>
      <c r="H365" s="42">
        <f t="shared" si="81"/>
        <v>-1.9191266273910657E-2</v>
      </c>
      <c r="I365" s="41">
        <f>(BETAW20L!D364/BETAW20L!I364-1)*100</f>
        <v>1.3072033375704395</v>
      </c>
      <c r="J365" s="40">
        <f>BETAW20L!L364*BETAW20L!I364/1000</f>
        <v>0</v>
      </c>
      <c r="K365" s="17">
        <f>BETAW20L!E364</f>
        <v>1533.471</v>
      </c>
      <c r="L365" s="39">
        <f>BETAW20L!E364/BETAW20L!F364</f>
        <v>10.088625</v>
      </c>
    </row>
    <row r="366" spans="2:12" x14ac:dyDescent="0.3">
      <c r="B366" s="21">
        <f>BETAW20L!B365</f>
        <v>43888</v>
      </c>
      <c r="C366" s="46">
        <f>BETAW20L!C365/BETAW20L!C366*C367</f>
        <v>85.287039512927564</v>
      </c>
      <c r="D366" s="45">
        <f>BETAW20L!I365/BETAW20L!I366*D367</f>
        <v>85.629190490237306</v>
      </c>
      <c r="E366" s="41">
        <f t="shared" si="80"/>
        <v>0.40117581670529034</v>
      </c>
      <c r="F366" s="44">
        <f>LN(BETAW20L!C365/BETAW20L!C366)</f>
        <v>-8.9694843179502076E-2</v>
      </c>
      <c r="G366" s="43">
        <f>LN(BETAW20L!I365/BETAW20L!I366)</f>
        <v>-8.9951635863188148E-2</v>
      </c>
      <c r="H366" s="42">
        <f t="shared" si="81"/>
        <v>-2.5679268368607178E-4</v>
      </c>
      <c r="I366" s="41">
        <f>(BETAW20L!D365/BETAW20L!I365-1)*100</f>
        <v>0.58547863419675661</v>
      </c>
      <c r="J366" s="40">
        <f>BETAW20L!L365*BETAW20L!I365/1000</f>
        <v>0</v>
      </c>
      <c r="K366" s="17">
        <f>BETAW20L!E365</f>
        <v>810.10559999999998</v>
      </c>
      <c r="L366" s="39">
        <f>BETAW20L!E365/BETAW20L!F365</f>
        <v>11.09733698630137</v>
      </c>
    </row>
    <row r="367" spans="2:12" x14ac:dyDescent="0.3">
      <c r="B367" s="21">
        <f>BETAW20L!B366</f>
        <v>43887</v>
      </c>
      <c r="C367" s="46">
        <f>BETAW20L!C366/BETAW20L!C367*C368</f>
        <v>93.290412818561393</v>
      </c>
      <c r="D367" s="45">
        <f>BETAW20L!I366/BETAW20L!I367*D368</f>
        <v>93.688726884932692</v>
      </c>
      <c r="E367" s="41">
        <f t="shared" si="80"/>
        <v>0.42696141472327032</v>
      </c>
      <c r="F367" s="44">
        <f>LN(BETAW20L!C366/BETAW20L!C367)</f>
        <v>-1.2663388924160284E-2</v>
      </c>
      <c r="G367" s="43">
        <f>LN(BETAW20L!I366/BETAW20L!I367)</f>
        <v>-1.5769707907826246E-2</v>
      </c>
      <c r="H367" s="42">
        <f t="shared" si="81"/>
        <v>-3.1063189836659615E-3</v>
      </c>
      <c r="I367" s="41">
        <f>(BETAW20L!D366/BETAW20L!I366-1)*100</f>
        <v>-1.7523913781691824E-2</v>
      </c>
      <c r="J367" s="40">
        <f>BETAW20L!L366*BETAW20L!I366/1000</f>
        <v>0</v>
      </c>
      <c r="K367" s="17">
        <f>BETAW20L!E366</f>
        <v>383.23240000000004</v>
      </c>
      <c r="L367" s="39">
        <f>BETAW20L!E366/BETAW20L!F366</f>
        <v>5.2497589041095898</v>
      </c>
    </row>
    <row r="368" spans="2:12" x14ac:dyDescent="0.3">
      <c r="B368" s="21">
        <f>BETAW20L!B367</f>
        <v>43886</v>
      </c>
      <c r="C368" s="46">
        <f>BETAW20L!C367/BETAW20L!C368*C369</f>
        <v>94.47929736511918</v>
      </c>
      <c r="D368" s="45">
        <f>BETAW20L!I367/BETAW20L!I368*D369</f>
        <v>95.177881649416648</v>
      </c>
      <c r="E368" s="41">
        <f t="shared" si="80"/>
        <v>0.739404614322825</v>
      </c>
      <c r="F368" s="44">
        <f>LN(BETAW20L!C367/BETAW20L!C368)</f>
        <v>-5.678945099032158E-2</v>
      </c>
      <c r="G368" s="43">
        <f>LN(BETAW20L!I367/BETAW20L!I368)</f>
        <v>-4.9422606800243345E-2</v>
      </c>
      <c r="H368" s="42">
        <f t="shared" ref="H368" si="82">G368-F368</f>
        <v>7.3668441900782353E-3</v>
      </c>
      <c r="I368" s="41">
        <f>(BETAW20L!D367/BETAW20L!I367-1)*100</f>
        <v>0.17400756397094597</v>
      </c>
      <c r="J368" s="40">
        <f>BETAW20L!L367*BETAW20L!I367/1000</f>
        <v>0</v>
      </c>
      <c r="K368" s="17">
        <f>BETAW20L!E367</f>
        <v>130.78800000000001</v>
      </c>
      <c r="L368" s="39">
        <f>BETAW20L!E367/BETAW20L!F367</f>
        <v>2.3779636363636367</v>
      </c>
    </row>
    <row r="369" spans="2:12" x14ac:dyDescent="0.3">
      <c r="B369" s="11">
        <f>BETAW20L!B368</f>
        <v>43885</v>
      </c>
      <c r="C369" s="38">
        <v>100</v>
      </c>
      <c r="D369" s="37">
        <f>C369</f>
        <v>100</v>
      </c>
      <c r="E369" s="33">
        <f t="shared" ref="E369" si="83">(D369/C369-1)*100</f>
        <v>0</v>
      </c>
      <c r="F369" s="36"/>
      <c r="G369" s="35"/>
      <c r="H369" s="34"/>
      <c r="I369" s="33"/>
      <c r="J369" s="32"/>
      <c r="K369" s="7"/>
      <c r="L369" s="5"/>
    </row>
  </sheetData>
  <mergeCells count="12">
    <mergeCell ref="J8:J9"/>
    <mergeCell ref="K8:K9"/>
    <mergeCell ref="B2:C2"/>
    <mergeCell ref="L8:L9"/>
    <mergeCell ref="G8:G9"/>
    <mergeCell ref="E8:E9"/>
    <mergeCell ref="C7:D7"/>
    <mergeCell ref="I8:I9"/>
    <mergeCell ref="H8:H9"/>
    <mergeCell ref="F8:F9"/>
    <mergeCell ref="F7:H7"/>
    <mergeCell ref="K7:L7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FD10-2AE0-4230-9ACC-01A595866523}">
  <sheetPr codeName="Arkusz3"/>
  <dimension ref="A1:N369"/>
  <sheetViews>
    <sheetView showGridLines="0" zoomScaleNormal="100" workbookViewId="0"/>
  </sheetViews>
  <sheetFormatPr defaultRowHeight="14.4" x14ac:dyDescent="0.3"/>
  <cols>
    <col min="1" max="1" width="2.6640625" style="1" customWidth="1"/>
    <col min="2" max="2" width="13.44140625" style="1" customWidth="1"/>
    <col min="3" max="4" width="7.77734375" style="1" hidden="1" customWidth="1"/>
    <col min="5" max="6" width="13.33203125" style="1" customWidth="1"/>
    <col min="7" max="7" width="15" style="1" customWidth="1"/>
    <col min="8" max="10" width="13.33203125" style="1" customWidth="1"/>
    <col min="11" max="12" width="16.6640625" style="1" customWidth="1"/>
    <col min="13" max="14" width="14.5546875" style="1" customWidth="1"/>
    <col min="15" max="16384" width="8.88671875" style="1"/>
  </cols>
  <sheetData>
    <row r="1" spans="1:14" x14ac:dyDescent="0.3">
      <c r="A1" s="1" t="s">
        <v>46</v>
      </c>
    </row>
    <row r="2" spans="1:14" x14ac:dyDescent="0.3">
      <c r="B2" s="105" t="s">
        <v>45</v>
      </c>
      <c r="C2" s="106"/>
      <c r="D2" s="106"/>
      <c r="E2" s="107"/>
      <c r="G2" s="26" t="s">
        <v>40</v>
      </c>
      <c r="H2" s="70" t="s">
        <v>26</v>
      </c>
      <c r="I2" s="69" t="s">
        <v>10</v>
      </c>
      <c r="J2" s="68" t="s">
        <v>39</v>
      </c>
    </row>
    <row r="3" spans="1:14" ht="15.6" x14ac:dyDescent="0.3">
      <c r="B3" s="67" t="s">
        <v>38</v>
      </c>
      <c r="E3" s="78">
        <v>44195</v>
      </c>
      <c r="G3" s="65" t="s">
        <v>37</v>
      </c>
      <c r="H3" s="64">
        <f ca="1">EXP(H4)-1</f>
        <v>0.25535693422128891</v>
      </c>
      <c r="I3" s="64">
        <f ca="1">EXP(I4)-1</f>
        <v>0.23966596960802056</v>
      </c>
      <c r="J3" s="63">
        <f ca="1">(1+I3)/(1+H3)-1</f>
        <v>-1.2499205752188436E-2</v>
      </c>
    </row>
    <row r="4" spans="1:14" ht="16.2" thickBot="1" x14ac:dyDescent="0.35">
      <c r="B4" s="62" t="s">
        <v>36</v>
      </c>
      <c r="E4" s="77">
        <f>MAX(B:B)</f>
        <v>44405</v>
      </c>
      <c r="G4" s="60" t="s">
        <v>35</v>
      </c>
      <c r="H4" s="59">
        <f ca="1">SUM(OFFSET(H$9,$C$9,0,$D$9-$C$9,1))</f>
        <v>0.22741994188504336</v>
      </c>
      <c r="I4" s="58">
        <f ca="1">SUM(OFFSET(I$9,$C$9,0,$D$9-$C$9,1))</f>
        <v>0.21484196397944116</v>
      </c>
      <c r="J4" s="57">
        <f ca="1">I4-H4</f>
        <v>-1.2577977905602195E-2</v>
      </c>
    </row>
    <row r="5" spans="1:14" ht="16.2" thickBot="1" x14ac:dyDescent="0.35">
      <c r="I5" s="56" t="s">
        <v>34</v>
      </c>
      <c r="J5" s="55">
        <f ca="1">_xlfn.STDEV.S(OFFSET(J$9,$C$9,0,$D$9-$C$9,1))*SQRT(252)</f>
        <v>5.9524794148251188E-2</v>
      </c>
    </row>
    <row r="6" spans="1:14" ht="9" customHeight="1" x14ac:dyDescent="0.3"/>
    <row r="7" spans="1:14" x14ac:dyDescent="0.3">
      <c r="B7" s="28"/>
      <c r="C7" s="99" t="s">
        <v>44</v>
      </c>
      <c r="D7" s="100"/>
      <c r="E7" s="115" t="s">
        <v>33</v>
      </c>
      <c r="F7" s="102"/>
      <c r="G7" s="54" t="s">
        <v>32</v>
      </c>
      <c r="H7" s="99" t="s">
        <v>31</v>
      </c>
      <c r="I7" s="95"/>
      <c r="J7" s="100"/>
      <c r="K7" s="53" t="s">
        <v>30</v>
      </c>
      <c r="L7" s="52" t="s">
        <v>29</v>
      </c>
      <c r="M7" s="116" t="s">
        <v>28</v>
      </c>
      <c r="N7" s="117"/>
    </row>
    <row r="8" spans="1:14" x14ac:dyDescent="0.3">
      <c r="B8" s="51" t="s">
        <v>12</v>
      </c>
      <c r="C8" s="50" t="s">
        <v>43</v>
      </c>
      <c r="D8" s="49" t="s">
        <v>42</v>
      </c>
      <c r="E8" s="50" t="str">
        <f>Analiza_Całość!C8</f>
        <v>WIG20lev</v>
      </c>
      <c r="F8" s="49" t="str">
        <f>Analiza_Całość!D8</f>
        <v>BETAW20LV</v>
      </c>
      <c r="G8" s="108" t="s">
        <v>27</v>
      </c>
      <c r="H8" s="110" t="s">
        <v>26</v>
      </c>
      <c r="I8" s="112" t="s">
        <v>10</v>
      </c>
      <c r="J8" s="97" t="s">
        <v>25</v>
      </c>
      <c r="K8" s="108" t="s">
        <v>24</v>
      </c>
      <c r="L8" s="108" t="s">
        <v>23</v>
      </c>
      <c r="M8" s="110" t="s">
        <v>22</v>
      </c>
      <c r="N8" s="97" t="s">
        <v>21</v>
      </c>
    </row>
    <row r="9" spans="1:14" ht="15" thickBot="1" x14ac:dyDescent="0.35">
      <c r="B9" s="25"/>
      <c r="C9" s="76">
        <f>MATCH(E4,B10:B369,-1)</f>
        <v>2</v>
      </c>
      <c r="D9" s="75">
        <f>MATCH(E3,B10:B369,-1)</f>
        <v>145</v>
      </c>
      <c r="E9" s="48" t="s">
        <v>3</v>
      </c>
      <c r="F9" s="47" t="s">
        <v>10</v>
      </c>
      <c r="G9" s="114"/>
      <c r="H9" s="111"/>
      <c r="I9" s="113"/>
      <c r="J9" s="98"/>
      <c r="K9" s="114"/>
      <c r="L9" s="109"/>
      <c r="M9" s="111"/>
      <c r="N9" s="104"/>
    </row>
    <row r="10" spans="1:14" x14ac:dyDescent="0.3">
      <c r="B10" s="21"/>
      <c r="C10" s="74"/>
      <c r="D10" s="73"/>
      <c r="E10" s="46"/>
      <c r="F10" s="45"/>
      <c r="G10" s="41"/>
      <c r="H10" s="44"/>
      <c r="I10" s="43"/>
      <c r="J10" s="42"/>
      <c r="K10" s="41"/>
      <c r="L10" s="40"/>
      <c r="M10" s="17"/>
      <c r="N10" s="39"/>
    </row>
    <row r="11" spans="1:14" x14ac:dyDescent="0.3">
      <c r="B11" s="21">
        <f>BETAW20L!B10</f>
        <v>44405</v>
      </c>
      <c r="C11" s="74">
        <f t="shared" ref="C11:C62" si="0">IF(AND(D11,D12),1,0)</f>
        <v>1</v>
      </c>
      <c r="D11" s="73">
        <f t="shared" ref="D11:D62" si="1">IF(AND($B11&gt;=$E$3,OR($B11&lt;=$E$4,$B12&lt;$E$4)),1,0)</f>
        <v>1</v>
      </c>
      <c r="E11" s="46">
        <f>IF($D11,IF($D12,Analiza_Całość!C11/Analiza_Całość!C12*E12,100),"")</f>
        <v>125.53569342212887</v>
      </c>
      <c r="F11" s="45">
        <f>IF($D11,IF($D12,Analiza_Całość!D11/Analiza_Całość!D12*F12,100),"")</f>
        <v>123.96659696080206</v>
      </c>
      <c r="G11" s="41">
        <f t="shared" ref="G11:G62" si="2">IF($D11,(F11/E11-1)*100,"")</f>
        <v>-1.2499205752188214</v>
      </c>
      <c r="H11" s="44">
        <f>IF($C11,Analiza_Całość!F11,"")</f>
        <v>1.8846325024363508E-2</v>
      </c>
      <c r="I11" s="43">
        <f>IF($C11,Analiza_Całość!G11,"")</f>
        <v>1.5169248671252548E-2</v>
      </c>
      <c r="J11" s="42">
        <f t="shared" ref="J11:J62" si="3">IF($C11,I11-H11,"")</f>
        <v>-3.6770763531109602E-3</v>
      </c>
      <c r="K11" s="41">
        <f>IF($D11,Analiza_Całość!I11,"")</f>
        <v>2.3107646592479547E-2</v>
      </c>
      <c r="L11" s="40">
        <f>IF($D11,Analiza_Całość!J11,"")</f>
        <v>0</v>
      </c>
      <c r="M11" s="17">
        <f>IF($D11,Analiza_Całość!K11,"")</f>
        <v>63.290699999999994</v>
      </c>
      <c r="N11" s="39">
        <f>IF($D11,Analiza_Całość!L11,"")</f>
        <v>7.0322999999999993</v>
      </c>
    </row>
    <row r="12" spans="1:14" x14ac:dyDescent="0.3">
      <c r="B12" s="21">
        <f>BETAW20L!B11</f>
        <v>44404</v>
      </c>
      <c r="C12" s="74">
        <f t="shared" si="0"/>
        <v>1</v>
      </c>
      <c r="D12" s="73">
        <f t="shared" si="1"/>
        <v>1</v>
      </c>
      <c r="E12" s="46">
        <f>IF($D12,IF($D13,Analiza_Całość!C12/Analiza_Całość!C13*E13,100),"")</f>
        <v>123.19196167776622</v>
      </c>
      <c r="F12" s="45">
        <f>IF($D12,IF($D13,Analiza_Całość!D12/Analiza_Całość!D13*F13,100),"")</f>
        <v>122.10030771431947</v>
      </c>
      <c r="G12" s="41">
        <f t="shared" si="2"/>
        <v>-0.88614057977434157</v>
      </c>
      <c r="H12" s="44">
        <f>IF($C12,Analiza_Całość!F12,"")</f>
        <v>-1.4443743526491108E-2</v>
      </c>
      <c r="I12" s="43">
        <f>IF($C12,Analiza_Całość!G12,"")</f>
        <v>-1.3375617023428843E-2</v>
      </c>
      <c r="J12" s="42">
        <f t="shared" si="3"/>
        <v>1.0681265030622646E-3</v>
      </c>
      <c r="K12" s="41">
        <f>IF($D12,Analiza_Całość!I12,"")</f>
        <v>-0.48155442779315161</v>
      </c>
      <c r="L12" s="40">
        <f>IF($D12,Analiza_Całość!J12,"")</f>
        <v>0</v>
      </c>
      <c r="M12" s="17">
        <f>IF($D12,Analiza_Całość!K12,"")</f>
        <v>75.425269999999998</v>
      </c>
      <c r="N12" s="39">
        <f>IF($D12,Analiza_Całość!L12,"")</f>
        <v>5.3875192857142853</v>
      </c>
    </row>
    <row r="13" spans="1:14" x14ac:dyDescent="0.3">
      <c r="B13" s="21">
        <f>BETAW20L!B12</f>
        <v>44403</v>
      </c>
      <c r="C13" s="74">
        <f t="shared" si="0"/>
        <v>1</v>
      </c>
      <c r="D13" s="73">
        <f t="shared" si="1"/>
        <v>1</v>
      </c>
      <c r="E13" s="46">
        <f>IF($D13,IF($D14,Analiza_Całość!C13/Analiza_Całość!C14*E14,100),"")</f>
        <v>124.98422712933764</v>
      </c>
      <c r="F13" s="45">
        <f>IF($D13,IF($D14,Analiza_Całość!D13/Analiza_Całość!D14*F14,100),"")</f>
        <v>123.74444583742003</v>
      </c>
      <c r="G13" s="41">
        <f t="shared" si="2"/>
        <v>-0.99195020075184548</v>
      </c>
      <c r="H13" s="44">
        <f>IF($C13,Analiza_Całość!F13,"")</f>
        <v>-1.5879098041327387E-3</v>
      </c>
      <c r="I13" s="43">
        <f>IF($C13,Analiza_Całość!G13,"")</f>
        <v>-3.2002071046833189E-3</v>
      </c>
      <c r="J13" s="42">
        <f t="shared" si="3"/>
        <v>-1.6122973005505802E-3</v>
      </c>
      <c r="K13" s="41">
        <f>IF($D13,Analiza_Całość!I13,"")</f>
        <v>6.0800530136728703E-2</v>
      </c>
      <c r="L13" s="40">
        <f>IF($D13,Analiza_Całość!J13,"")</f>
        <v>0</v>
      </c>
      <c r="M13" s="17">
        <f>IF($D13,Analiza_Całość!K13,"")</f>
        <v>49.643889999999999</v>
      </c>
      <c r="N13" s="39">
        <f>IF($D13,Analiza_Całość!L13,"")</f>
        <v>4.136990833333333</v>
      </c>
    </row>
    <row r="14" spans="1:14" x14ac:dyDescent="0.3">
      <c r="B14" s="21">
        <f>BETAW20L!B13</f>
        <v>44400</v>
      </c>
      <c r="C14" s="74">
        <f t="shared" si="0"/>
        <v>1</v>
      </c>
      <c r="D14" s="73">
        <f t="shared" si="1"/>
        <v>1</v>
      </c>
      <c r="E14" s="46">
        <f>IF($D14,IF($D15,Analiza_Całość!C14/Analiza_Całość!C15*E15,100),"")</f>
        <v>125.18284846360567</v>
      </c>
      <c r="F14" s="45">
        <f>IF($D14,IF($D15,Analiza_Całość!D14/Analiza_Całość!D15*F15,100),"")</f>
        <v>124.14108802221118</v>
      </c>
      <c r="G14" s="41">
        <f t="shared" si="2"/>
        <v>-0.83219103429920116</v>
      </c>
      <c r="H14" s="44">
        <f>IF($C14,Analiza_Całość!F14,"")</f>
        <v>1.1187562719985399E-2</v>
      </c>
      <c r="I14" s="43">
        <f>IF($C14,Analiza_Całość!G14,"")</f>
        <v>9.6612484961294178E-3</v>
      </c>
      <c r="J14" s="42">
        <f t="shared" si="3"/>
        <v>-1.5263142238559815E-3</v>
      </c>
      <c r="K14" s="41">
        <f>IF($D14,Analiza_Całość!I14,"")</f>
        <v>3.7331437021004277E-3</v>
      </c>
      <c r="L14" s="40">
        <f>IF($D14,Analiza_Całość!J14,"")</f>
        <v>0</v>
      </c>
      <c r="M14" s="17">
        <f>IF($D14,Analiza_Całość!K14,"")</f>
        <v>28.72128</v>
      </c>
      <c r="N14" s="39">
        <f>IF($D14,Analiza_Całość!L14,"")</f>
        <v>5.744256</v>
      </c>
    </row>
    <row r="15" spans="1:14" x14ac:dyDescent="0.3">
      <c r="B15" s="21">
        <f>BETAW20L!B14</f>
        <v>44399</v>
      </c>
      <c r="C15" s="74">
        <f t="shared" si="0"/>
        <v>1</v>
      </c>
      <c r="D15" s="73">
        <f t="shared" si="1"/>
        <v>1</v>
      </c>
      <c r="E15" s="46">
        <f>IF($D15,IF($D16,Analiza_Całość!C15/Analiza_Całość!C16*E16,100),"")</f>
        <v>123.79016240214986</v>
      </c>
      <c r="F15" s="45">
        <f>IF($D15,IF($D16,Analiza_Całość!D15/Analiza_Całość!D16*F16,100),"")</f>
        <v>122.94750515662464</v>
      </c>
      <c r="G15" s="41">
        <f t="shared" si="2"/>
        <v>-0.68071422572960616</v>
      </c>
      <c r="H15" s="44">
        <f>IF($C15,Analiza_Całość!F15,"")</f>
        <v>-1.0870182411702437E-2</v>
      </c>
      <c r="I15" s="43">
        <f>IF($C15,Analiza_Całość!G15,"")</f>
        <v>-1.2119976127499188E-2</v>
      </c>
      <c r="J15" s="42">
        <f t="shared" si="3"/>
        <v>-1.2497937157967508E-3</v>
      </c>
      <c r="K15" s="41">
        <f>IF($D15,Analiza_Całość!I15,"")</f>
        <v>0.15862011504934603</v>
      </c>
      <c r="L15" s="40">
        <f>IF($D15,Analiza_Całość!J15,"")</f>
        <v>0</v>
      </c>
      <c r="M15" s="17">
        <f>IF($D15,Analiza_Całość!K15,"")</f>
        <v>66.295570000000012</v>
      </c>
      <c r="N15" s="39">
        <f>IF($D15,Analiza_Całość!L15,"")</f>
        <v>4.4197046666666671</v>
      </c>
    </row>
    <row r="16" spans="1:14" x14ac:dyDescent="0.3">
      <c r="B16" s="21">
        <f>BETAW20L!B15</f>
        <v>44398</v>
      </c>
      <c r="C16" s="74">
        <f t="shared" si="0"/>
        <v>1</v>
      </c>
      <c r="D16" s="73">
        <f t="shared" si="1"/>
        <v>1</v>
      </c>
      <c r="E16" s="46">
        <f>IF($D16,IF($D17,Analiza_Całość!C16/Analiza_Całość!C17*E17,100),"")</f>
        <v>125.14312419675203</v>
      </c>
      <c r="F16" s="45">
        <f>IF($D16,IF($D17,Analiza_Całość!D16/Analiza_Całość!D17*F17,100),"")</f>
        <v>124.44669269088423</v>
      </c>
      <c r="G16" s="41">
        <f t="shared" si="2"/>
        <v>-0.55650800660278499</v>
      </c>
      <c r="H16" s="44">
        <f>IF($C16,Analiza_Całość!F16,"")</f>
        <v>1.8449421361735392E-2</v>
      </c>
      <c r="I16" s="43">
        <f>IF($C16,Analiza_Całość!G16,"")</f>
        <v>2.7919308125051352E-2</v>
      </c>
      <c r="J16" s="42">
        <f t="shared" si="3"/>
        <v>9.4698867633159593E-3</v>
      </c>
      <c r="K16" s="41">
        <f>IF($D16,Analiza_Całość!I16,"")</f>
        <v>0.12091015340169875</v>
      </c>
      <c r="L16" s="40">
        <f>IF($D16,Analiza_Całość!J16,"")</f>
        <v>0</v>
      </c>
      <c r="M16" s="17">
        <f>IF($D16,Analiza_Całość!K16,"")</f>
        <v>432.56279999999998</v>
      </c>
      <c r="N16" s="39">
        <f>IF($D16,Analiza_Całość!L16,"")</f>
        <v>9.6125066666666665</v>
      </c>
    </row>
    <row r="17" spans="2:14" x14ac:dyDescent="0.3">
      <c r="B17" s="21">
        <f>BETAW20L!B16</f>
        <v>44397</v>
      </c>
      <c r="C17" s="74">
        <f t="shared" si="0"/>
        <v>1</v>
      </c>
      <c r="D17" s="73">
        <f t="shared" si="1"/>
        <v>1</v>
      </c>
      <c r="E17" s="46">
        <f>IF($D17,IF($D18,Analiza_Całość!C17/Analiza_Całość!C18*E18,100),"")</f>
        <v>122.85547377030034</v>
      </c>
      <c r="F17" s="45">
        <f>IF($D17,IF($D18,Analiza_Całość!D17/Analiza_Całość!D18*F18,100),"")</f>
        <v>121.02028121892222</v>
      </c>
      <c r="G17" s="41">
        <f t="shared" si="2"/>
        <v>-1.493781672934924</v>
      </c>
      <c r="H17" s="44">
        <f>IF($C17,Analiza_Całość!F17,"")</f>
        <v>1.3885520962215788E-2</v>
      </c>
      <c r="I17" s="43">
        <f>IF($C17,Analiza_Całość!G17,"")</f>
        <v>1.1831869529090553E-2</v>
      </c>
      <c r="J17" s="42">
        <f t="shared" si="3"/>
        <v>-2.0536514331252354E-3</v>
      </c>
      <c r="K17" s="41">
        <f>IF($D17,Analiza_Całość!I17,"")</f>
        <v>-4.934024967966355E-2</v>
      </c>
      <c r="L17" s="40">
        <f>IF($D17,Analiza_Całość!J17,"")</f>
        <v>0</v>
      </c>
      <c r="M17" s="17">
        <f>IF($D17,Analiza_Całość!K17,"")</f>
        <v>164.31779999999998</v>
      </c>
      <c r="N17" s="39">
        <f>IF($D17,Analiza_Całość!L17,"")</f>
        <v>5.3005741935483863</v>
      </c>
    </row>
    <row r="18" spans="2:14" x14ac:dyDescent="0.3">
      <c r="B18" s="21">
        <f>BETAW20L!B17</f>
        <v>44396</v>
      </c>
      <c r="C18" s="74">
        <f t="shared" si="0"/>
        <v>1</v>
      </c>
      <c r="D18" s="73">
        <f t="shared" si="1"/>
        <v>1</v>
      </c>
      <c r="E18" s="46">
        <f>IF($D18,IF($D19,Analiza_Całość!C18/Analiza_Całość!C19*E19,100),"")</f>
        <v>121.16135062507308</v>
      </c>
      <c r="F18" s="45">
        <f>IF($D18,IF($D19,Analiza_Całość!D18/Analiza_Całość!D19*F19,100),"")</f>
        <v>119.59682273486058</v>
      </c>
      <c r="G18" s="41">
        <f t="shared" si="2"/>
        <v>-1.2912763700149266</v>
      </c>
      <c r="H18" s="44">
        <f>IF($C18,Analiza_Całość!F18,"")</f>
        <v>-4.7383131255268766E-2</v>
      </c>
      <c r="I18" s="43">
        <f>IF($C18,Analiza_Całość!G18,"")</f>
        <v>-4.7096918249901525E-2</v>
      </c>
      <c r="J18" s="42">
        <f t="shared" si="3"/>
        <v>2.8621300536724181E-4</v>
      </c>
      <c r="K18" s="41">
        <f>IF($D18,Analiza_Całość!I18,"")</f>
        <v>0.13370711987932271</v>
      </c>
      <c r="L18" s="40">
        <f>IF($D18,Analiza_Całość!J18,"")</f>
        <v>0</v>
      </c>
      <c r="M18" s="17">
        <f>IF($D18,Analiza_Całość!K18,"")</f>
        <v>481.64699999999999</v>
      </c>
      <c r="N18" s="39">
        <f>IF($D18,Analiza_Całość!L18,"")</f>
        <v>4.7687821782178217</v>
      </c>
    </row>
    <row r="19" spans="2:14" x14ac:dyDescent="0.3">
      <c r="B19" s="21">
        <f>BETAW20L!B18</f>
        <v>44393</v>
      </c>
      <c r="C19" s="74">
        <f t="shared" si="0"/>
        <v>1</v>
      </c>
      <c r="D19" s="73">
        <f t="shared" si="1"/>
        <v>1</v>
      </c>
      <c r="E19" s="46">
        <f>IF($D19,IF($D20,Analiza_Całość!C19/Analiza_Całość!C20*E20,100),"")</f>
        <v>127.04054211940654</v>
      </c>
      <c r="F19" s="45">
        <f>IF($D19,IF($D20,Analiza_Całość!D19/Analiza_Całość!D20*F20,100),"")</f>
        <v>125.36421161563236</v>
      </c>
      <c r="G19" s="41">
        <f t="shared" si="2"/>
        <v>-1.3195240478418135</v>
      </c>
      <c r="H19" s="44">
        <f>IF($C19,Analiza_Całość!F19,"")</f>
        <v>-2.1130197390545093E-3</v>
      </c>
      <c r="I19" s="43">
        <f>IF($C19,Analiza_Całość!G19,"")</f>
        <v>-2.7625039449740642E-3</v>
      </c>
      <c r="J19" s="42">
        <f t="shared" si="3"/>
        <v>-6.4948420591955493E-4</v>
      </c>
      <c r="K19" s="41">
        <f>IF($D19,Analiza_Całość!I19,"")</f>
        <v>0.908573096958043</v>
      </c>
      <c r="L19" s="40">
        <f>IF($D19,Analiza_Całość!J19,"")</f>
        <v>0</v>
      </c>
      <c r="M19" s="17">
        <f>IF($D19,Analiza_Całość!K19,"")</f>
        <v>116.2338</v>
      </c>
      <c r="N19" s="39">
        <f>IF($D19,Analiza_Całość!L19,"")</f>
        <v>12.914866666666667</v>
      </c>
    </row>
    <row r="20" spans="2:14" x14ac:dyDescent="0.3">
      <c r="B20" s="21">
        <f>BETAW20L!B19</f>
        <v>44392</v>
      </c>
      <c r="C20" s="74">
        <f t="shared" si="0"/>
        <v>1</v>
      </c>
      <c r="D20" s="73">
        <f t="shared" si="1"/>
        <v>1</v>
      </c>
      <c r="E20" s="46">
        <f>IF($D20,IF($D21,Analiza_Całość!C20/Analiza_Całość!C21*E21,100),"")</f>
        <v>127.30926510106329</v>
      </c>
      <c r="F20" s="45">
        <f>IF($D20,IF($D21,Analiza_Całość!D20/Analiza_Całość!D21*F21,100),"")</f>
        <v>125.71100953954864</v>
      </c>
      <c r="G20" s="41">
        <f t="shared" si="2"/>
        <v>-1.2554118195921449</v>
      </c>
      <c r="H20" s="44">
        <f>IF($C20,Analiza_Całość!F20,"")</f>
        <v>-7.1510523749332717E-3</v>
      </c>
      <c r="I20" s="43">
        <f>IF($C20,Analiza_Całość!G20,"")</f>
        <v>-4.3978842576537771E-3</v>
      </c>
      <c r="J20" s="42">
        <f t="shared" si="3"/>
        <v>2.7531681172794946E-3</v>
      </c>
      <c r="K20" s="41">
        <f>IF($D20,Analiza_Całość!I20,"")</f>
        <v>0.86960315332826887</v>
      </c>
      <c r="L20" s="40">
        <f>IF($D20,Analiza_Całość!J20,"")</f>
        <v>0</v>
      </c>
      <c r="M20" s="17">
        <f>IF($D20,Analiza_Całość!K20,"")</f>
        <v>1.5167999999999999</v>
      </c>
      <c r="N20" s="39">
        <f>IF($D20,Analiza_Całość!L20,"")</f>
        <v>1.5167999999999999</v>
      </c>
    </row>
    <row r="21" spans="2:14" x14ac:dyDescent="0.3">
      <c r="B21" s="21">
        <f>BETAW20L!B20</f>
        <v>44391</v>
      </c>
      <c r="C21" s="74">
        <f t="shared" si="0"/>
        <v>1</v>
      </c>
      <c r="D21" s="73">
        <f t="shared" si="1"/>
        <v>1</v>
      </c>
      <c r="E21" s="46">
        <f>IF($D21,IF($D22,Analiza_Całość!C21/Analiza_Całość!C22*E22,100),"")</f>
        <v>128.22292323869618</v>
      </c>
      <c r="F21" s="45">
        <f>IF($D21,IF($D22,Analiza_Całość!D21/Analiza_Całość!D22*F22,100),"")</f>
        <v>126.26508950614175</v>
      </c>
      <c r="G21" s="41">
        <f t="shared" si="2"/>
        <v>-1.5268983759711863</v>
      </c>
      <c r="H21" s="44">
        <f>IF($C21,Analiza_Całość!F21,"")</f>
        <v>3.797773375450448E-3</v>
      </c>
      <c r="I21" s="43">
        <f>IF($C21,Analiza_Całość!G21,"")</f>
        <v>4.1600565012683138E-3</v>
      </c>
      <c r="J21" s="42">
        <f t="shared" si="3"/>
        <v>3.6228312581786581E-4</v>
      </c>
      <c r="K21" s="41">
        <f>IF($D21,Analiza_Całość!I21,"")</f>
        <v>-8.9471765973625494E-2</v>
      </c>
      <c r="L21" s="40">
        <f>IF($D21,Analiza_Całość!J21,"")</f>
        <v>-503.4504460048426</v>
      </c>
      <c r="M21" s="17">
        <f>IF($D21,Analiza_Całość!K21,"")</f>
        <v>127.9452</v>
      </c>
      <c r="N21" s="39">
        <f>IF($D21,Analiza_Całość!L21,"")</f>
        <v>11.631381818181818</v>
      </c>
    </row>
    <row r="22" spans="2:14" x14ac:dyDescent="0.3">
      <c r="B22" s="21">
        <f>BETAW20L!B21</f>
        <v>44390</v>
      </c>
      <c r="C22" s="74">
        <f t="shared" si="0"/>
        <v>1</v>
      </c>
      <c r="D22" s="73">
        <f t="shared" si="1"/>
        <v>1</v>
      </c>
      <c r="E22" s="46">
        <f>IF($D22,IF($D23,Analiza_Całość!C22/Analiza_Całość!C23*E23,100),"")</f>
        <v>127.73688515013441</v>
      </c>
      <c r="F22" s="45">
        <f>IF($D22,IF($D23,Analiza_Całość!D22/Analiza_Całość!D23*F23,100),"")</f>
        <v>125.74091066241793</v>
      </c>
      <c r="G22" s="41">
        <f t="shared" si="2"/>
        <v>-1.5625670575656558</v>
      </c>
      <c r="H22" s="44">
        <f>IF($C22,Analiza_Całość!F22,"")</f>
        <v>7.749699049321648E-3</v>
      </c>
      <c r="I22" s="43">
        <f>IF($C22,Analiza_Całość!G22,"")</f>
        <v>7.8518907614407094E-3</v>
      </c>
      <c r="J22" s="42">
        <f t="shared" si="3"/>
        <v>1.0219171211906138E-4</v>
      </c>
      <c r="K22" s="41">
        <f>IF($D22,Analiza_Całość!I22,"")</f>
        <v>0.12757009498576277</v>
      </c>
      <c r="L22" s="40">
        <f>IF($D22,Analiza_Całość!J22,"")</f>
        <v>0</v>
      </c>
      <c r="M22" s="17">
        <f>IF($D22,Analiza_Całość!K22,"")</f>
        <v>85.407130000000009</v>
      </c>
      <c r="N22" s="39">
        <f>IF($D22,Analiza_Całość!L22,"")</f>
        <v>4.495112105263158</v>
      </c>
    </row>
    <row r="23" spans="2:14" x14ac:dyDescent="0.3">
      <c r="B23" s="21">
        <f>BETAW20L!B22</f>
        <v>44389</v>
      </c>
      <c r="C23" s="74">
        <f t="shared" si="0"/>
        <v>1</v>
      </c>
      <c r="D23" s="73">
        <f t="shared" si="1"/>
        <v>1</v>
      </c>
      <c r="E23" s="46">
        <f>IF($D23,IF($D24,Analiza_Całość!C23/Analiza_Całość!C24*E24,100),"")</f>
        <v>126.75078864353318</v>
      </c>
      <c r="F23" s="45">
        <f>IF($D23,IF($D24,Analiza_Całość!D23/Analiza_Całość!D24*F24,100),"")</f>
        <v>124.75747274379287</v>
      </c>
      <c r="G23" s="41">
        <f t="shared" si="2"/>
        <v>-1.5726260333939202</v>
      </c>
      <c r="H23" s="44">
        <f>IF($C23,Analiza_Całość!F23,"")</f>
        <v>3.2684293561711531E-3</v>
      </c>
      <c r="I23" s="43">
        <f>IF($C23,Analiza_Całość!G23,"")</f>
        <v>6.2815746872346874E-3</v>
      </c>
      <c r="J23" s="42">
        <f t="shared" si="3"/>
        <v>3.0131453310635343E-3</v>
      </c>
      <c r="K23" s="41">
        <f>IF($D23,Analiza_Całość!I23,"")</f>
        <v>3.2325266433730349E-2</v>
      </c>
      <c r="L23" s="40">
        <f>IF($D23,Analiza_Całość!J23,"")</f>
        <v>0</v>
      </c>
      <c r="M23" s="17">
        <f>IF($D23,Analiza_Całość!K23,"")</f>
        <v>81.640259999999998</v>
      </c>
      <c r="N23" s="39">
        <f>IF($D23,Analiza_Całość!L23,"")</f>
        <v>5.1025162499999999</v>
      </c>
    </row>
    <row r="24" spans="2:14" x14ac:dyDescent="0.3">
      <c r="B24" s="21">
        <f>BETAW20L!B23</f>
        <v>44386</v>
      </c>
      <c r="C24" s="74">
        <f t="shared" si="0"/>
        <v>1</v>
      </c>
      <c r="D24" s="73">
        <f t="shared" si="1"/>
        <v>1</v>
      </c>
      <c r="E24" s="46">
        <f>IF($D24,IF($D25,Analiza_Całość!C24/Analiza_Całość!C25*E25,100),"")</f>
        <v>126.33718892393978</v>
      </c>
      <c r="F24" s="45">
        <f>IF($D24,IF($D25,Analiza_Całość!D24/Analiza_Całość!D25*F25,100),"")</f>
        <v>123.97625556676665</v>
      </c>
      <c r="G24" s="41">
        <f t="shared" si="2"/>
        <v>-1.8687556508752978</v>
      </c>
      <c r="H24" s="44">
        <f>IF($C24,Analiza_Całość!F24,"")</f>
        <v>1.5264057506635986E-2</v>
      </c>
      <c r="I24" s="43">
        <f>IF($C24,Analiza_Całość!G24,"")</f>
        <v>1.2759504464026567E-2</v>
      </c>
      <c r="J24" s="42">
        <f t="shared" si="3"/>
        <v>-2.5045530426094191E-3</v>
      </c>
      <c r="K24" s="41">
        <f>IF($D24,Analiza_Całość!I24,"")</f>
        <v>0.1366929658255911</v>
      </c>
      <c r="L24" s="40">
        <f>IF($D24,Analiza_Całość!J24,"")</f>
        <v>0</v>
      </c>
      <c r="M24" s="17">
        <f>IF($D24,Analiza_Całość!K24,"")</f>
        <v>558.70090000000005</v>
      </c>
      <c r="N24" s="39">
        <f>IF($D24,Analiza_Całość!L24,"")</f>
        <v>23.27920416666667</v>
      </c>
    </row>
    <row r="25" spans="2:14" x14ac:dyDescent="0.3">
      <c r="B25" s="21">
        <f>BETAW20L!B24</f>
        <v>44385</v>
      </c>
      <c r="C25" s="74">
        <f t="shared" si="0"/>
        <v>1</v>
      </c>
      <c r="D25" s="73">
        <f t="shared" si="1"/>
        <v>1</v>
      </c>
      <c r="E25" s="46">
        <f>IF($D25,IF($D26,Analiza_Całość!C25/Analiza_Całość!C26*E26,100),"")</f>
        <v>124.42341395022791</v>
      </c>
      <c r="F25" s="45">
        <f>IF($D25,IF($D26,Analiza_Całość!D25/Analiza_Całość!D26*F26,100),"")</f>
        <v>122.40442916843813</v>
      </c>
      <c r="G25" s="41">
        <f t="shared" si="2"/>
        <v>-1.6226727090107196</v>
      </c>
      <c r="H25" s="44">
        <f>IF($C25,Analiza_Całość!F25,"")</f>
        <v>-4.582831625571844E-2</v>
      </c>
      <c r="I25" s="43">
        <f>IF($C25,Analiza_Całość!G25,"")</f>
        <v>-4.6219609178976689E-2</v>
      </c>
      <c r="J25" s="42">
        <f t="shared" si="3"/>
        <v>-3.9129292325824905E-4</v>
      </c>
      <c r="K25" s="41">
        <f>IF($D25,Analiza_Całość!I25,"")</f>
        <v>1.0127855250591455</v>
      </c>
      <c r="L25" s="40">
        <f>IF($D25,Analiza_Całość!J25,"")</f>
        <v>0</v>
      </c>
      <c r="M25" s="17">
        <f>IF($D25,Analiza_Całość!K25,"")</f>
        <v>366.31079999999997</v>
      </c>
      <c r="N25" s="39">
        <f>IF($D25,Analiza_Całość!L25,"")</f>
        <v>6.9115245283018867</v>
      </c>
    </row>
    <row r="26" spans="2:14" x14ac:dyDescent="0.3">
      <c r="B26" s="21">
        <f>BETAW20L!B25</f>
        <v>44384</v>
      </c>
      <c r="C26" s="74">
        <f t="shared" si="0"/>
        <v>1</v>
      </c>
      <c r="D26" s="73">
        <f t="shared" si="1"/>
        <v>1</v>
      </c>
      <c r="E26" s="46">
        <f>IF($D26,IF($D27,Analiza_Całość!C26/Analiza_Całość!C27*E27,100),"")</f>
        <v>130.25820773454851</v>
      </c>
      <c r="F26" s="45">
        <f>IF($D26,IF($D27,Analiza_Całość!D26/Analiza_Całość!D27*F27,100),"")</f>
        <v>128.19469521075402</v>
      </c>
      <c r="G26" s="41">
        <f t="shared" si="2"/>
        <v>-1.5841708247665176</v>
      </c>
      <c r="H26" s="44">
        <f>IF($C26,Analiza_Całość!F26,"")</f>
        <v>5.0176026444112079E-2</v>
      </c>
      <c r="I26" s="43">
        <f>IF($C26,Analiza_Całość!G26,"")</f>
        <v>5.0412060570514117E-2</v>
      </c>
      <c r="J26" s="42">
        <f t="shared" si="3"/>
        <v>2.3603412640203769E-4</v>
      </c>
      <c r="K26" s="41">
        <f>IF($D26,Analiza_Całość!I26,"")</f>
        <v>0.16741538496902741</v>
      </c>
      <c r="L26" s="40">
        <f>IF($D26,Analiza_Całość!J26,"")</f>
        <v>0</v>
      </c>
      <c r="M26" s="17">
        <f>IF($D26,Analiza_Całość!K26,"")</f>
        <v>757.346</v>
      </c>
      <c r="N26" s="39">
        <f>IF($D26,Analiza_Całość!L26,"")</f>
        <v>12.415508196721312</v>
      </c>
    </row>
    <row r="27" spans="2:14" x14ac:dyDescent="0.3">
      <c r="B27" s="21">
        <f>BETAW20L!B26</f>
        <v>44383</v>
      </c>
      <c r="C27" s="74">
        <f t="shared" si="0"/>
        <v>1</v>
      </c>
      <c r="D27" s="73">
        <f t="shared" si="1"/>
        <v>1</v>
      </c>
      <c r="E27" s="46">
        <f>IF($D27,IF($D28,Analiza_Całość!C27/Analiza_Całość!C28*E28,100),"")</f>
        <v>123.88363126533478</v>
      </c>
      <c r="F27" s="45">
        <f>IF($D27,IF($D28,Analiza_Całość!D27/Analiza_Całość!D28*F28,100),"")</f>
        <v>121.8923287771235</v>
      </c>
      <c r="G27" s="41">
        <f t="shared" si="2"/>
        <v>-1.6073975777690097</v>
      </c>
      <c r="H27" s="44">
        <f>IF($C27,Analiza_Całość!F27,"")</f>
        <v>-2.7258262246638697E-2</v>
      </c>
      <c r="I27" s="43">
        <f>IF($C27,Analiza_Całość!G27,"")</f>
        <v>-2.6634263383554312E-2</v>
      </c>
      <c r="J27" s="42">
        <f t="shared" si="3"/>
        <v>6.2399886308438582E-4</v>
      </c>
      <c r="K27" s="41">
        <f>IF($D27,Analiza_Całość!I27,"")</f>
        <v>-3.1186065930555174E-3</v>
      </c>
      <c r="L27" s="40">
        <f>IF($D27,Analiza_Całość!J27,"")</f>
        <v>0</v>
      </c>
      <c r="M27" s="17">
        <f>IF($D27,Analiza_Całość!K27,"")</f>
        <v>44.195980000000006</v>
      </c>
      <c r="N27" s="39">
        <f>IF($D27,Analiza_Całość!L27,"")</f>
        <v>2.2097990000000003</v>
      </c>
    </row>
    <row r="28" spans="2:14" x14ac:dyDescent="0.3">
      <c r="B28" s="21">
        <f>BETAW20L!B27</f>
        <v>44382</v>
      </c>
      <c r="C28" s="74">
        <f t="shared" si="0"/>
        <v>1</v>
      </c>
      <c r="D28" s="73">
        <f t="shared" si="1"/>
        <v>1</v>
      </c>
      <c r="E28" s="46">
        <f>IF($D28,IF($D29,Analiza_Całość!C28/Analiza_Całość!C29*E29,100),"")</f>
        <v>127.30692837948364</v>
      </c>
      <c r="F28" s="45">
        <f>IF($D28,IF($D29,Analiza_Całość!D28/Analiza_Całość!D29*F29,100),"")</f>
        <v>125.18246180603028</v>
      </c>
      <c r="G28" s="41">
        <f t="shared" si="2"/>
        <v>-1.6687752980109827</v>
      </c>
      <c r="H28" s="44">
        <f>IF($C28,Analiza_Całość!F28,"")</f>
        <v>5.8724614884915378E-3</v>
      </c>
      <c r="I28" s="43">
        <f>IF($C28,Analiza_Całość!G28,"")</f>
        <v>6.5268970092339697E-3</v>
      </c>
      <c r="J28" s="42">
        <f t="shared" si="3"/>
        <v>6.544355207424319E-4</v>
      </c>
      <c r="K28" s="41">
        <f>IF($D28,Analiza_Całość!I28,"")</f>
        <v>0.17355288759162146</v>
      </c>
      <c r="L28" s="40">
        <f>IF($D28,Analiza_Całość!J28,"")</f>
        <v>0</v>
      </c>
      <c r="M28" s="17">
        <f>IF($D28,Analiza_Całość!K28,"")</f>
        <v>18.858280000000001</v>
      </c>
      <c r="N28" s="39">
        <f>IF($D28,Analiza_Całość!L28,"")</f>
        <v>1.8858280000000001</v>
      </c>
    </row>
    <row r="29" spans="2:14" x14ac:dyDescent="0.3">
      <c r="B29" s="21">
        <f>BETAW20L!B28</f>
        <v>44379</v>
      </c>
      <c r="C29" s="74">
        <f t="shared" si="0"/>
        <v>1</v>
      </c>
      <c r="D29" s="73">
        <f t="shared" si="1"/>
        <v>1</v>
      </c>
      <c r="E29" s="46">
        <f>IF($D29,IF($D30,Analiza_Całość!C29/Analiza_Całość!C30*E30,100),"")</f>
        <v>126.56151419558365</v>
      </c>
      <c r="F29" s="45">
        <f>IF($D29,IF($D30,Analiza_Całość!D29/Analiza_Całość!D30*F30,100),"")</f>
        <v>124.36806938929165</v>
      </c>
      <c r="G29" s="41">
        <f t="shared" si="2"/>
        <v>-1.7331056919106858</v>
      </c>
      <c r="H29" s="44">
        <f>IF($C29,Analiza_Całość!F29,"")</f>
        <v>1.4226724618200395E-3</v>
      </c>
      <c r="I29" s="43">
        <f>IF($C29,Analiza_Całość!G29,"")</f>
        <v>2.8431323323748962E-3</v>
      </c>
      <c r="J29" s="42">
        <f t="shared" si="3"/>
        <v>1.4204598705548567E-3</v>
      </c>
      <c r="K29" s="41">
        <f>IF($D29,Analiza_Całość!I29,"")</f>
        <v>2.287760631403124E-2</v>
      </c>
      <c r="L29" s="40">
        <f>IF($D29,Analiza_Całość!J29,"")</f>
        <v>0</v>
      </c>
      <c r="M29" s="17">
        <f>IF($D29,Analiza_Całość!K29,"")</f>
        <v>283.49369999999999</v>
      </c>
      <c r="N29" s="39">
        <f>IF($D29,Analiza_Całość!L29,"")</f>
        <v>20.249549999999999</v>
      </c>
    </row>
    <row r="30" spans="2:14" x14ac:dyDescent="0.3">
      <c r="B30" s="21">
        <f>BETAW20L!B29</f>
        <v>44378</v>
      </c>
      <c r="C30" s="74">
        <f t="shared" si="0"/>
        <v>1</v>
      </c>
      <c r="D30" s="73">
        <f t="shared" si="1"/>
        <v>1</v>
      </c>
      <c r="E30" s="46">
        <f>IF($D30,IF($D31,Analiza_Całość!C30/Analiza_Całość!C31*E31,100),"")</f>
        <v>126.38158663395261</v>
      </c>
      <c r="F30" s="45">
        <f>IF($D30,IF($D31,Analiza_Całość!D30/Analiza_Całość!D31*F31,100),"")</f>
        <v>124.01497669257623</v>
      </c>
      <c r="G30" s="41">
        <f t="shared" si="2"/>
        <v>-1.872590781939576</v>
      </c>
      <c r="H30" s="44">
        <f>IF($C30,Analiza_Całość!F30,"")</f>
        <v>2.8582483211697259E-2</v>
      </c>
      <c r="I30" s="43">
        <f>IF($C30,Analiza_Całość!G30,"")</f>
        <v>2.5658865341074893E-2</v>
      </c>
      <c r="J30" s="42">
        <f t="shared" si="3"/>
        <v>-2.9236178706223657E-3</v>
      </c>
      <c r="K30" s="41">
        <f>IF($D30,Analiza_Całość!I30,"")</f>
        <v>0.16609729896150949</v>
      </c>
      <c r="L30" s="40">
        <f>IF($D30,Analiza_Całość!J30,"")</f>
        <v>0</v>
      </c>
      <c r="M30" s="17">
        <f>IF($D30,Analiza_Całość!K30,"")</f>
        <v>130.38030000000001</v>
      </c>
      <c r="N30" s="39">
        <f>IF($D30,Analiza_Całość!L30,"")</f>
        <v>4.2058161290322582</v>
      </c>
    </row>
    <row r="31" spans="2:14" x14ac:dyDescent="0.3">
      <c r="B31" s="21">
        <f>BETAW20L!B30</f>
        <v>44377</v>
      </c>
      <c r="C31" s="74">
        <f t="shared" si="0"/>
        <v>1</v>
      </c>
      <c r="D31" s="73">
        <f t="shared" si="1"/>
        <v>1</v>
      </c>
      <c r="E31" s="46">
        <f>IF($D31,IF($D32,Analiza_Całość!C31/Analiza_Całość!C32*E32,100),"")</f>
        <v>122.82042294660594</v>
      </c>
      <c r="F31" s="45">
        <f>IF($D31,IF($D32,Analiza_Całość!D31/Analiza_Całość!D32*F32,100),"")</f>
        <v>120.87337049221425</v>
      </c>
      <c r="G31" s="41">
        <f t="shared" si="2"/>
        <v>-1.5852839517073947</v>
      </c>
      <c r="H31" s="44">
        <f>IF($C31,Analiza_Całość!F31,"")</f>
        <v>-3.591432653391554E-2</v>
      </c>
      <c r="I31" s="43">
        <f>IF($C31,Analiza_Całość!G31,"")</f>
        <v>-3.3946086953748324E-2</v>
      </c>
      <c r="J31" s="42">
        <f t="shared" si="3"/>
        <v>1.9682395801672165E-3</v>
      </c>
      <c r="K31" s="41">
        <f>IF($D31,Analiza_Całość!I31,"")</f>
        <v>0.5286174956120604</v>
      </c>
      <c r="L31" s="40">
        <f>IF($D31,Analiza_Całość!J31,"")</f>
        <v>0</v>
      </c>
      <c r="M31" s="17">
        <f>IF($D31,Analiza_Całość!K31,"")</f>
        <v>236.1729</v>
      </c>
      <c r="N31" s="39">
        <f>IF($D31,Analiza_Całość!L31,"")</f>
        <v>4.2940527272727271</v>
      </c>
    </row>
    <row r="32" spans="2:14" x14ac:dyDescent="0.3">
      <c r="B32" s="21">
        <f>BETAW20L!B31</f>
        <v>44376</v>
      </c>
      <c r="C32" s="74">
        <f t="shared" si="0"/>
        <v>1</v>
      </c>
      <c r="D32" s="73">
        <f t="shared" si="1"/>
        <v>1</v>
      </c>
      <c r="E32" s="46">
        <f>IF($D32,IF($D33,Analiza_Całość!C32/Analiza_Całość!C33*E33,100),"")</f>
        <v>127.31160182264287</v>
      </c>
      <c r="F32" s="45">
        <f>IF($D32,IF($D33,Analiza_Całość!D32/Analiza_Całość!D33*F33,100),"")</f>
        <v>125.04698662888073</v>
      </c>
      <c r="G32" s="41">
        <f t="shared" si="2"/>
        <v>-1.778797188426684</v>
      </c>
      <c r="H32" s="44">
        <f>IF($C32,Analiza_Całość!F32,"")</f>
        <v>-2.4422632917797747E-2</v>
      </c>
      <c r="I32" s="43">
        <f>IF($C32,Analiza_Całość!G32,"")</f>
        <v>-2.623072347863635E-2</v>
      </c>
      <c r="J32" s="42">
        <f t="shared" si="3"/>
        <v>-1.808090560838603E-3</v>
      </c>
      <c r="K32" s="41">
        <f>IF($D32,Analiza_Całość!I32,"")</f>
        <v>0.16174183506920681</v>
      </c>
      <c r="L32" s="40">
        <f>IF($D32,Analiza_Całość!J32,"")</f>
        <v>0</v>
      </c>
      <c r="M32" s="17">
        <f>IF($D32,Analiza_Całość!K32,"")</f>
        <v>321.73419999999999</v>
      </c>
      <c r="N32" s="39">
        <f>IF($D32,Analiza_Całość!L32,"")</f>
        <v>8.4666894736842107</v>
      </c>
    </row>
    <row r="33" spans="2:14" x14ac:dyDescent="0.3">
      <c r="B33" s="21">
        <f>BETAW20L!B32</f>
        <v>44375</v>
      </c>
      <c r="C33" s="74">
        <f t="shared" si="0"/>
        <v>1</v>
      </c>
      <c r="D33" s="73">
        <f t="shared" si="1"/>
        <v>1</v>
      </c>
      <c r="E33" s="46">
        <f>IF($D33,IF($D34,Analiza_Całość!C33/Analiza_Całość!C34*E34,100),"")</f>
        <v>130.4591657903961</v>
      </c>
      <c r="F33" s="45">
        <f>IF($D33,IF($D34,Analiza_Całość!D33/Analiza_Całość!D34*F34,100),"")</f>
        <v>128.37045752241471</v>
      </c>
      <c r="G33" s="41">
        <f t="shared" si="2"/>
        <v>-1.6010437099814312</v>
      </c>
      <c r="H33" s="44">
        <f>IF($C33,Analiza_Całość!F33,"")</f>
        <v>2.9238475675997162E-3</v>
      </c>
      <c r="I33" s="43">
        <f>IF($C33,Analiza_Całość!G33,"")</f>
        <v>6.1294753434086528E-3</v>
      </c>
      <c r="J33" s="42">
        <f t="shared" si="3"/>
        <v>3.2056277758089366E-3</v>
      </c>
      <c r="K33" s="41">
        <f>IF($D33,Analiza_Całość!I33,"")</f>
        <v>0.61638297752242277</v>
      </c>
      <c r="L33" s="40">
        <f>IF($D33,Analiza_Całość!J33,"")</f>
        <v>0</v>
      </c>
      <c r="M33" s="17">
        <f>IF($D33,Analiza_Całość!K33,"")</f>
        <v>719.66949999999997</v>
      </c>
      <c r="N33" s="39">
        <f>IF($D33,Analiza_Całość!L33,"")</f>
        <v>21.16675</v>
      </c>
    </row>
    <row r="34" spans="2:14" x14ac:dyDescent="0.3">
      <c r="B34" s="21">
        <f>BETAW20L!B33</f>
        <v>44372</v>
      </c>
      <c r="C34" s="74">
        <f t="shared" si="0"/>
        <v>1</v>
      </c>
      <c r="D34" s="73">
        <f t="shared" si="1"/>
        <v>1</v>
      </c>
      <c r="E34" s="46">
        <f>IF($D34,IF($D35,Analiza_Całość!C34/Analiza_Całość!C35*E35,100),"")</f>
        <v>130.07828017291743</v>
      </c>
      <c r="F34" s="45">
        <f>IF($D34,IF($D35,Analiza_Całość!D34/Analiza_Całość!D35*F35,100),"")</f>
        <v>127.58602051781861</v>
      </c>
      <c r="G34" s="41">
        <f t="shared" si="2"/>
        <v>-1.9159691009027591</v>
      </c>
      <c r="H34" s="44">
        <f>IF($C34,Analiza_Całość!F34,"")</f>
        <v>8.1890789527210607E-3</v>
      </c>
      <c r="I34" s="43">
        <f>IF($C34,Analiza_Całość!G34,"")</f>
        <v>5.5803253547515932E-3</v>
      </c>
      <c r="J34" s="42">
        <f t="shared" si="3"/>
        <v>-2.6087535979694675E-3</v>
      </c>
      <c r="K34" s="41">
        <f>IF($D34,Analiza_Całość!I34,"")</f>
        <v>0.52734043212714354</v>
      </c>
      <c r="L34" s="40">
        <f>IF($D34,Analiza_Całość!J34,"")</f>
        <v>0</v>
      </c>
      <c r="M34" s="17">
        <f>IF($D34,Analiza_Całość!K34,"")</f>
        <v>126.22330000000001</v>
      </c>
      <c r="N34" s="39">
        <f>IF($D34,Analiza_Całość!L34,"")</f>
        <v>2.5759857142857143</v>
      </c>
    </row>
    <row r="35" spans="2:14" x14ac:dyDescent="0.3">
      <c r="B35" s="21">
        <f>BETAW20L!B34</f>
        <v>44371</v>
      </c>
      <c r="C35" s="74">
        <f t="shared" si="0"/>
        <v>1</v>
      </c>
      <c r="D35" s="73">
        <f t="shared" si="1"/>
        <v>1</v>
      </c>
      <c r="E35" s="46">
        <f>IF($D35,IF($D36,Analiza_Całość!C35/Analiza_Całość!C36*E36,100),"")</f>
        <v>129.01740857576826</v>
      </c>
      <c r="F35" s="45">
        <f>IF($D35,IF($D36,Analiza_Całość!D35/Analiza_Całość!D36*F36,100),"")</f>
        <v>126.87603183894582</v>
      </c>
      <c r="G35" s="41">
        <f t="shared" si="2"/>
        <v>-1.6597579818578234</v>
      </c>
      <c r="H35" s="44">
        <f>IF($C35,Analiza_Całość!F35,"")</f>
        <v>3.4680657193290207E-2</v>
      </c>
      <c r="I35" s="43">
        <f>IF($C35,Analiza_Całość!G35,"")</f>
        <v>3.7042481017229983E-2</v>
      </c>
      <c r="J35" s="42">
        <f t="shared" si="3"/>
        <v>2.3618238239397765E-3</v>
      </c>
      <c r="K35" s="41">
        <f>IF($D35,Analiza_Całość!I35,"")</f>
        <v>-0.1752222674670123</v>
      </c>
      <c r="L35" s="40">
        <f>IF($D35,Analiza_Całość!J35,"")</f>
        <v>0</v>
      </c>
      <c r="M35" s="17">
        <f>IF($D35,Analiza_Całość!K35,"")</f>
        <v>687.46420000000001</v>
      </c>
      <c r="N35" s="39">
        <f>IF($D35,Analiza_Całość!L35,"")</f>
        <v>15.276982222222223</v>
      </c>
    </row>
    <row r="36" spans="2:14" x14ac:dyDescent="0.3">
      <c r="B36" s="21">
        <f>BETAW20L!B35</f>
        <v>44370</v>
      </c>
      <c r="C36" s="74">
        <f t="shared" si="0"/>
        <v>1</v>
      </c>
      <c r="D36" s="73">
        <f t="shared" si="1"/>
        <v>1</v>
      </c>
      <c r="E36" s="46">
        <f>IF($D36,IF($D37,Analiza_Całość!C36/Analiza_Całość!C37*E37,100),"")</f>
        <v>124.61969856291628</v>
      </c>
      <c r="F36" s="45">
        <f>IF($D36,IF($D37,Analiza_Całość!D36/Analiza_Całość!D37*F37,100),"")</f>
        <v>122.26221009760403</v>
      </c>
      <c r="G36" s="41">
        <f t="shared" si="2"/>
        <v>-1.8917462427675891</v>
      </c>
      <c r="H36" s="44">
        <f>IF($C36,Analiza_Całość!F36,"")</f>
        <v>1.1788474549577833E-2</v>
      </c>
      <c r="I36" s="43">
        <f>IF($C36,Analiza_Całość!G36,"")</f>
        <v>9.2579680305348317E-3</v>
      </c>
      <c r="J36" s="42">
        <f t="shared" si="3"/>
        <v>-2.5305065190430014E-3</v>
      </c>
      <c r="K36" s="41">
        <f>IF($D36,Analiza_Całość!I36,"")</f>
        <v>-0.12102117842808235</v>
      </c>
      <c r="L36" s="40">
        <f>IF($D36,Analiza_Całość!J36,"")</f>
        <v>0</v>
      </c>
      <c r="M36" s="17">
        <f>IF($D36,Analiza_Całość!K36,"")</f>
        <v>64.213120000000004</v>
      </c>
      <c r="N36" s="39">
        <f>IF($D36,Analiza_Całość!L36,"")</f>
        <v>4.5866514285714288</v>
      </c>
    </row>
    <row r="37" spans="2:14" x14ac:dyDescent="0.3">
      <c r="B37" s="21">
        <f>BETAW20L!B36</f>
        <v>44369</v>
      </c>
      <c r="C37" s="74">
        <f t="shared" si="0"/>
        <v>1</v>
      </c>
      <c r="D37" s="73">
        <f t="shared" si="1"/>
        <v>1</v>
      </c>
      <c r="E37" s="46">
        <f>IF($D37,IF($D38,Analiza_Całość!C37/Analiza_Całość!C38*E38,100),"")</f>
        <v>123.15924757565141</v>
      </c>
      <c r="F37" s="45">
        <f>IF($D37,IF($D38,Analiza_Całość!D37/Analiza_Całość!D38*F38,100),"")</f>
        <v>121.13553387865655</v>
      </c>
      <c r="G37" s="41">
        <f t="shared" si="2"/>
        <v>-1.6431682856391072</v>
      </c>
      <c r="H37" s="44">
        <f>IF($C37,Analiza_Całość!F37,"")</f>
        <v>9.6810022651979875E-4</v>
      </c>
      <c r="I37" s="43">
        <f>IF($C37,Analiza_Całość!G37,"")</f>
        <v>2.4050553931052337E-4</v>
      </c>
      <c r="J37" s="42">
        <f t="shared" si="3"/>
        <v>-7.2759468720927541E-4</v>
      </c>
      <c r="K37" s="41">
        <f>IF($D37,Analiza_Całość!I37,"")</f>
        <v>-0.16514090140371529</v>
      </c>
      <c r="L37" s="40">
        <f>IF($D37,Analiza_Całość!J37,"")</f>
        <v>0</v>
      </c>
      <c r="M37" s="17">
        <f>IF($D37,Analiza_Całość!K37,"")</f>
        <v>59.112199999999994</v>
      </c>
      <c r="N37" s="39">
        <f>IF($D37,Analiza_Całość!L37,"")</f>
        <v>3.4771882352941175</v>
      </c>
    </row>
    <row r="38" spans="2:14" x14ac:dyDescent="0.3">
      <c r="B38" s="21">
        <f>BETAW20L!B37</f>
        <v>44368</v>
      </c>
      <c r="C38" s="74">
        <f t="shared" si="0"/>
        <v>1</v>
      </c>
      <c r="D38" s="73">
        <f t="shared" si="1"/>
        <v>1</v>
      </c>
      <c r="E38" s="46">
        <f>IF($D38,IF($D39,Analiza_Całość!C38/Analiza_Całość!C39*E39,100),"")</f>
        <v>123.04007477509059</v>
      </c>
      <c r="F38" s="45">
        <f>IF($D38,IF($D39,Analiza_Całość!D38/Analiza_Całość!D39*F39,100),"")</f>
        <v>121.1064036148867</v>
      </c>
      <c r="G38" s="41">
        <f t="shared" si="2"/>
        <v>-1.5715783363579039</v>
      </c>
      <c r="H38" s="44">
        <f>IF($C38,Analiza_Całość!F38,"")</f>
        <v>-1.1198740837643165E-3</v>
      </c>
      <c r="I38" s="43">
        <f>IF($C38,Analiza_Całość!G38,"")</f>
        <v>2.5076095344069189E-3</v>
      </c>
      <c r="J38" s="42">
        <f t="shared" si="3"/>
        <v>3.6274836181712355E-3</v>
      </c>
      <c r="K38" s="41">
        <f>IF($D38,Analiza_Całość!I38,"")</f>
        <v>-0.18254520820705222</v>
      </c>
      <c r="L38" s="40">
        <f>IF($D38,Analiza_Całość!J38,"")</f>
        <v>0</v>
      </c>
      <c r="M38" s="17">
        <f>IF($D38,Analiza_Całość!K38,"")</f>
        <v>220.11179999999999</v>
      </c>
      <c r="N38" s="39">
        <f>IF($D38,Analiza_Całość!L38,"")</f>
        <v>4.7850391304347824</v>
      </c>
    </row>
    <row r="39" spans="2:14" x14ac:dyDescent="0.3">
      <c r="B39" s="21">
        <f>BETAW20L!B38</f>
        <v>44365</v>
      </c>
      <c r="C39" s="74">
        <f t="shared" si="0"/>
        <v>1</v>
      </c>
      <c r="D39" s="73">
        <f t="shared" si="1"/>
        <v>1</v>
      </c>
      <c r="E39" s="46">
        <f>IF($D39,IF($D40,Analiza_Całość!C39/Analiza_Całość!C40*E40,100),"")</f>
        <v>123.1779413482884</v>
      </c>
      <c r="F39" s="45">
        <f>IF($D39,IF($D40,Analiza_Całość!D39/Analiza_Całość!D40*F40,100),"")</f>
        <v>120.80309648935977</v>
      </c>
      <c r="G39" s="41">
        <f t="shared" si="2"/>
        <v>-1.9279790138834185</v>
      </c>
      <c r="H39" s="44">
        <f>IF($C39,Analiza_Całość!F39,"")</f>
        <v>8.1906779930192505E-3</v>
      </c>
      <c r="I39" s="43">
        <f>IF($C39,Analiza_Całość!G39,"")</f>
        <v>5.1669637152368724E-3</v>
      </c>
      <c r="J39" s="42">
        <f t="shared" si="3"/>
        <v>-3.0237142777823781E-3</v>
      </c>
      <c r="K39" s="41">
        <f>IF($D39,Analiza_Całość!I39,"")</f>
        <v>-0.30562610755276998</v>
      </c>
      <c r="L39" s="40">
        <f>IF($D39,Analiza_Całość!J39,"")</f>
        <v>0</v>
      </c>
      <c r="M39" s="17">
        <f>IF($D39,Analiza_Całość!K39,"")</f>
        <v>191.64429999999999</v>
      </c>
      <c r="N39" s="39">
        <f>IF($D39,Analiza_Całość!L39,"")</f>
        <v>9.5822149999999997</v>
      </c>
    </row>
    <row r="40" spans="2:14" x14ac:dyDescent="0.3">
      <c r="B40" s="21">
        <f>BETAW20L!B39</f>
        <v>44364</v>
      </c>
      <c r="C40" s="74">
        <f t="shared" si="0"/>
        <v>1</v>
      </c>
      <c r="D40" s="73">
        <f t="shared" si="1"/>
        <v>1</v>
      </c>
      <c r="E40" s="46">
        <f>IF($D40,IF($D41,Analiza_Całość!C40/Analiza_Całość!C41*E41,100),"")</f>
        <v>122.17315106905019</v>
      </c>
      <c r="F40" s="45">
        <f>IF($D40,IF($D41,Analiza_Całość!D40/Analiza_Całość!D41*F41,100),"")</f>
        <v>120.1805210705113</v>
      </c>
      <c r="G40" s="41">
        <f t="shared" si="2"/>
        <v>-1.6309884627700999</v>
      </c>
      <c r="H40" s="44">
        <f>IF($C40,Analiza_Całość!F40,"")</f>
        <v>-1.2374348872037736E-2</v>
      </c>
      <c r="I40" s="43">
        <f>IF($C40,Analiza_Całość!G40,"")</f>
        <v>-1.3876083738253133E-2</v>
      </c>
      <c r="J40" s="42">
        <f t="shared" si="3"/>
        <v>-1.5017348662153974E-3</v>
      </c>
      <c r="K40" s="41">
        <f>IF($D40,Analiza_Całość!I40,"")</f>
        <v>8.5612837112369888E-2</v>
      </c>
      <c r="L40" s="40">
        <f>IF($D40,Analiza_Całość!J40,"")</f>
        <v>0</v>
      </c>
      <c r="M40" s="17">
        <f>IF($D40,Analiza_Całość!K40,"")</f>
        <v>174.70839999999998</v>
      </c>
      <c r="N40" s="39">
        <f>IF($D40,Analiza_Całość!L40,"")</f>
        <v>5.4596374999999995</v>
      </c>
    </row>
    <row r="41" spans="2:14" x14ac:dyDescent="0.3">
      <c r="B41" s="21">
        <f>BETAW20L!B40</f>
        <v>44363</v>
      </c>
      <c r="C41" s="74">
        <f t="shared" si="0"/>
        <v>1</v>
      </c>
      <c r="D41" s="73">
        <f t="shared" si="1"/>
        <v>1</v>
      </c>
      <c r="E41" s="46">
        <f>IF($D41,IF($D42,Analiza_Całość!C41/Analiza_Całość!C42*E42,100),"")</f>
        <v>123.69435681738528</v>
      </c>
      <c r="F41" s="45">
        <f>IF($D41,IF($D42,Analiza_Całość!D41/Analiza_Całość!D42*F42,100),"")</f>
        <v>121.85977986802025</v>
      </c>
      <c r="G41" s="41">
        <f t="shared" si="2"/>
        <v>-1.4831533115722384</v>
      </c>
      <c r="H41" s="44">
        <f>IF($C41,Analiza_Całość!F41,"")</f>
        <v>-4.5800311889727498E-3</v>
      </c>
      <c r="I41" s="43">
        <f>IF($C41,Analiza_Całość!G41,"")</f>
        <v>-1.6520780717808681E-3</v>
      </c>
      <c r="J41" s="42">
        <f t="shared" si="3"/>
        <v>2.9279531171918817E-3</v>
      </c>
      <c r="K41" s="41">
        <f>IF($D41,Analiza_Całość!I41,"")</f>
        <v>0.14707660771715592</v>
      </c>
      <c r="L41" s="40">
        <f>IF($D41,Analiza_Całość!J41,"")</f>
        <v>0</v>
      </c>
      <c r="M41" s="17">
        <f>IF($D41,Analiza_Całość!K41,"")</f>
        <v>199.36150000000001</v>
      </c>
      <c r="N41" s="39">
        <f>IF($D41,Analiza_Całość!L41,"")</f>
        <v>11.72714705882353</v>
      </c>
    </row>
    <row r="42" spans="2:14" x14ac:dyDescent="0.3">
      <c r="B42" s="21">
        <f>BETAW20L!B41</f>
        <v>44362</v>
      </c>
      <c r="C42" s="74">
        <f t="shared" si="0"/>
        <v>1</v>
      </c>
      <c r="D42" s="73">
        <f t="shared" si="1"/>
        <v>1</v>
      </c>
      <c r="E42" s="46">
        <f>IF($D42,IF($D43,Analiza_Całość!C42/Analiza_Całość!C43*E43,100),"")</f>
        <v>124.26218016123386</v>
      </c>
      <c r="F42" s="45">
        <f>IF($D42,IF($D43,Analiza_Całość!D42/Analiza_Całość!D43*F43,100),"")</f>
        <v>122.06126812951366</v>
      </c>
      <c r="G42" s="41">
        <f t="shared" si="2"/>
        <v>-1.7711841437712095</v>
      </c>
      <c r="H42" s="44">
        <f>IF($C42,Analiza_Całość!F42,"")</f>
        <v>-2.0474211319734835E-2</v>
      </c>
      <c r="I42" s="43">
        <f>IF($C42,Analiza_Całość!G42,"")</f>
        <v>-1.7865673553984846E-2</v>
      </c>
      <c r="J42" s="42">
        <f t="shared" si="3"/>
        <v>2.6085377657499888E-3</v>
      </c>
      <c r="K42" s="41">
        <f>IF($D42,Analiza_Całość!I42,"")</f>
        <v>1.1734891321578012</v>
      </c>
      <c r="L42" s="40">
        <f>IF($D42,Analiza_Całość!J42,"")</f>
        <v>0</v>
      </c>
      <c r="M42" s="17">
        <f>IF($D42,Analiza_Całość!K42,"")</f>
        <v>74.707549999999998</v>
      </c>
      <c r="N42" s="39">
        <f>IF($D42,Analiza_Całość!L42,"")</f>
        <v>2.5761224137931036</v>
      </c>
    </row>
    <row r="43" spans="2:14" x14ac:dyDescent="0.3">
      <c r="B43" s="21">
        <f>BETAW20L!B42</f>
        <v>44361</v>
      </c>
      <c r="C43" s="74">
        <f t="shared" si="0"/>
        <v>1</v>
      </c>
      <c r="D43" s="73">
        <f t="shared" si="1"/>
        <v>1</v>
      </c>
      <c r="E43" s="46">
        <f>IF($D43,IF($D44,Analiza_Całość!C43/Analiza_Całość!C44*E44,100),"")</f>
        <v>126.83257389882003</v>
      </c>
      <c r="F43" s="45">
        <f>IF($D43,IF($D44,Analiza_Całość!D43/Analiza_Całość!D44*F44,100),"")</f>
        <v>124.26157132429319</v>
      </c>
      <c r="G43" s="41">
        <f t="shared" si="2"/>
        <v>-2.0270838125368673</v>
      </c>
      <c r="H43" s="44">
        <f>IF($C43,Analiza_Całość!F43,"")</f>
        <v>2.5318752788363447E-2</v>
      </c>
      <c r="I43" s="43">
        <f>IF($C43,Analiza_Całość!G43,"")</f>
        <v>2.2955361888479155E-2</v>
      </c>
      <c r="J43" s="42">
        <f t="shared" si="3"/>
        <v>-2.363390899884292E-3</v>
      </c>
      <c r="K43" s="41">
        <f>IF($D43,Analiza_Całość!I43,"")</f>
        <v>-0.11341308442143205</v>
      </c>
      <c r="L43" s="40">
        <f>IF($D43,Analiza_Całość!J43,"")</f>
        <v>0</v>
      </c>
      <c r="M43" s="17">
        <f>IF($D43,Analiza_Całość!K43,"")</f>
        <v>61.632379999999998</v>
      </c>
      <c r="N43" s="39">
        <f>IF($D43,Analiza_Całość!L43,"")</f>
        <v>6.1632379999999998</v>
      </c>
    </row>
    <row r="44" spans="2:14" x14ac:dyDescent="0.3">
      <c r="B44" s="21">
        <f>BETAW20L!B43</f>
        <v>44358</v>
      </c>
      <c r="C44" s="74">
        <f t="shared" si="0"/>
        <v>1</v>
      </c>
      <c r="D44" s="73">
        <f t="shared" si="1"/>
        <v>1</v>
      </c>
      <c r="E44" s="46">
        <f>IF($D44,IF($D45,Analiza_Całość!C44/Analiza_Całość!C45*E45,100),"")</f>
        <v>123.66164271527056</v>
      </c>
      <c r="F44" s="45">
        <f>IF($D44,IF($D45,Analiza_Całość!D44/Analiza_Całość!D45*F45,100),"")</f>
        <v>121.44159263231609</v>
      </c>
      <c r="G44" s="41">
        <f t="shared" si="2"/>
        <v>-1.7952616787293652</v>
      </c>
      <c r="H44" s="44">
        <f>IF($C44,Analiza_Całość!F44,"")</f>
        <v>-1.0993561630695044E-2</v>
      </c>
      <c r="I44" s="43">
        <f>IF($C44,Analiza_Całość!G44,"")</f>
        <v>-1.455832304963312E-2</v>
      </c>
      <c r="J44" s="42">
        <f t="shared" si="3"/>
        <v>-3.5647614189380766E-3</v>
      </c>
      <c r="K44" s="41">
        <f>IF($D44,Analiza_Całość!I44,"")</f>
        <v>-4.5012647267184125E-2</v>
      </c>
      <c r="L44" s="40">
        <f>IF($D44,Analiza_Całość!J44,"")</f>
        <v>0</v>
      </c>
      <c r="M44" s="17">
        <f>IF($D44,Analiza_Całość!K44,"")</f>
        <v>358.065</v>
      </c>
      <c r="N44" s="39">
        <f>IF($D44,Analiza_Całość!L44,"")</f>
        <v>13.77173076923077</v>
      </c>
    </row>
    <row r="45" spans="2:14" x14ac:dyDescent="0.3">
      <c r="B45" s="21">
        <f>BETAW20L!B44</f>
        <v>44357</v>
      </c>
      <c r="C45" s="74">
        <f t="shared" si="0"/>
        <v>1</v>
      </c>
      <c r="D45" s="73">
        <f t="shared" si="1"/>
        <v>1</v>
      </c>
      <c r="E45" s="46">
        <f>IF($D45,IF($D46,Analiza_Całość!C45/Analiza_Całość!C46*E46,100),"")</f>
        <v>125.02862483935047</v>
      </c>
      <c r="F45" s="45">
        <f>IF($D45,IF($D46,Analiza_Całość!D45/Analiza_Całość!D46*F46,100),"")</f>
        <v>123.22251070525651</v>
      </c>
      <c r="G45" s="41">
        <f t="shared" si="2"/>
        <v>-1.4445605047761156</v>
      </c>
      <c r="H45" s="44">
        <f>IF($C45,Analiza_Całość!F45,"")</f>
        <v>1.64884973911863E-2</v>
      </c>
      <c r="I45" s="43">
        <f>IF($C45,Analiza_Całość!G45,"")</f>
        <v>1.9100691498703658E-2</v>
      </c>
      <c r="J45" s="42">
        <f t="shared" si="3"/>
        <v>2.6121941075173578E-3</v>
      </c>
      <c r="K45" s="41">
        <f>IF($D45,Analiza_Całość!I45,"")</f>
        <v>-0.34985919931984633</v>
      </c>
      <c r="L45" s="40">
        <f>IF($D45,Analiza_Całość!J45,"")</f>
        <v>0</v>
      </c>
      <c r="M45" s="17">
        <f>IF($D45,Analiza_Całość!K45,"")</f>
        <v>103.0305</v>
      </c>
      <c r="N45" s="39">
        <f>IF($D45,Analiza_Całość!L45,"")</f>
        <v>5.7239166666666668</v>
      </c>
    </row>
    <row r="46" spans="2:14" x14ac:dyDescent="0.3">
      <c r="B46" s="21">
        <f>BETAW20L!B45</f>
        <v>44356</v>
      </c>
      <c r="C46" s="74">
        <f t="shared" si="0"/>
        <v>1</v>
      </c>
      <c r="D46" s="73">
        <f t="shared" si="1"/>
        <v>1</v>
      </c>
      <c r="E46" s="46">
        <f>IF($D46,IF($D47,Analiza_Całość!C46/Analiza_Całość!C47*E47,100),"")</f>
        <v>122.98399345717965</v>
      </c>
      <c r="F46" s="45">
        <f>IF($D46,IF($D47,Analiza_Całość!D46/Analiza_Całość!D47*F47,100),"")</f>
        <v>120.89121113764622</v>
      </c>
      <c r="G46" s="41">
        <f t="shared" si="2"/>
        <v>-1.701670486299578</v>
      </c>
      <c r="H46" s="44">
        <f>IF($C46,Analiza_Całość!F46,"")</f>
        <v>-1.7273148168455283E-2</v>
      </c>
      <c r="I46" s="43">
        <f>IF($C46,Analiza_Całość!G46,"")</f>
        <v>-1.9145592113310884E-2</v>
      </c>
      <c r="J46" s="42">
        <f t="shared" si="3"/>
        <v>-1.8724439448556014E-3</v>
      </c>
      <c r="K46" s="41">
        <f>IF($D46,Analiza_Całość!I46,"")</f>
        <v>-8.7848598800177591E-2</v>
      </c>
      <c r="L46" s="40">
        <f>IF($D46,Analiza_Całość!J46,"")</f>
        <v>0</v>
      </c>
      <c r="M46" s="17">
        <f>IF($D46,Analiza_Całość!K46,"")</f>
        <v>227.9888</v>
      </c>
      <c r="N46" s="39">
        <f>IF($D46,Analiza_Całość!L46,"")</f>
        <v>7.354477419354839</v>
      </c>
    </row>
    <row r="47" spans="2:14" x14ac:dyDescent="0.3">
      <c r="B47" s="21">
        <f>BETAW20L!B46</f>
        <v>44355</v>
      </c>
      <c r="C47" s="74">
        <f t="shared" si="0"/>
        <v>1</v>
      </c>
      <c r="D47" s="73">
        <f t="shared" si="1"/>
        <v>1</v>
      </c>
      <c r="E47" s="46">
        <f>IF($D47,IF($D48,Analiza_Całość!C47/Analiza_Całość!C48*E48,100),"")</f>
        <v>125.12676714569469</v>
      </c>
      <c r="F47" s="45">
        <f>IF($D47,IF($D48,Analiza_Całość!D47/Analiza_Całość!D48*F48,100),"")</f>
        <v>123.22804359593478</v>
      </c>
      <c r="G47" s="41">
        <f t="shared" si="2"/>
        <v>-1.517439947560606</v>
      </c>
      <c r="H47" s="44">
        <f>IF($C47,Analiza_Całość!F47,"")</f>
        <v>-8.0722097393855288E-3</v>
      </c>
      <c r="I47" s="43">
        <f>IF($C47,Analiza_Całość!G47,"")</f>
        <v>-1.1218654464733161E-2</v>
      </c>
      <c r="J47" s="42">
        <f t="shared" si="3"/>
        <v>-3.1464447253476326E-3</v>
      </c>
      <c r="K47" s="41">
        <f>IF($D47,Analiza_Całość!I47,"")</f>
        <v>-0.33398098686557853</v>
      </c>
      <c r="L47" s="40">
        <f>IF($D47,Analiza_Całość!J47,"")</f>
        <v>0</v>
      </c>
      <c r="M47" s="17">
        <f>IF($D47,Analiza_Całość!K47,"")</f>
        <v>323.71859999999998</v>
      </c>
      <c r="N47" s="39">
        <f>IF($D47,Analiza_Całość!L47,"")</f>
        <v>12.948744</v>
      </c>
    </row>
    <row r="48" spans="2:14" x14ac:dyDescent="0.3">
      <c r="B48" s="21">
        <f>BETAW20L!B47</f>
        <v>44354</v>
      </c>
      <c r="C48" s="74">
        <f t="shared" si="0"/>
        <v>1</v>
      </c>
      <c r="D48" s="73">
        <f t="shared" si="1"/>
        <v>1</v>
      </c>
      <c r="E48" s="46">
        <f>IF($D48,IF($D49,Analiza_Całość!C48/Analiza_Całość!C49*E49,100),"")</f>
        <v>126.14090431125142</v>
      </c>
      <c r="F48" s="45">
        <f>IF($D48,IF($D49,Analiza_Całość!D48/Analiza_Całość!D49*F49,100),"")</f>
        <v>124.61828014812811</v>
      </c>
      <c r="G48" s="41">
        <f t="shared" si="2"/>
        <v>-1.207082009945204</v>
      </c>
      <c r="H48" s="44">
        <f>IF($C48,Analiza_Całość!F48,"")</f>
        <v>-7.0883008049416928E-3</v>
      </c>
      <c r="I48" s="43">
        <f>IF($C48,Analiza_Całość!G48,"")</f>
        <v>1.1673683733458436E-3</v>
      </c>
      <c r="J48" s="42">
        <f t="shared" si="3"/>
        <v>8.255669178287536E-3</v>
      </c>
      <c r="K48" s="41">
        <f>IF($D48,Analiza_Całość!I48,"")</f>
        <v>-0.37920420675522371</v>
      </c>
      <c r="L48" s="40">
        <f>IF($D48,Analiza_Całość!J48,"")</f>
        <v>0</v>
      </c>
      <c r="M48" s="17">
        <f>IF($D48,Analiza_Całość!K48,"")</f>
        <v>391.08179999999999</v>
      </c>
      <c r="N48" s="39">
        <f>IF($D48,Analiza_Całość!L48,"")</f>
        <v>12.22130625</v>
      </c>
    </row>
    <row r="49" spans="2:14" x14ac:dyDescent="0.3">
      <c r="B49" s="21">
        <f>BETAW20L!B48</f>
        <v>44351</v>
      </c>
      <c r="C49" s="74">
        <f t="shared" si="0"/>
        <v>1</v>
      </c>
      <c r="D49" s="73">
        <f t="shared" si="1"/>
        <v>1</v>
      </c>
      <c r="E49" s="46">
        <f>IF($D49,IF($D50,Analiza_Całość!C49/Analiza_Całość!C50*E50,100),"")</f>
        <v>127.03820539782693</v>
      </c>
      <c r="F49" s="45">
        <f>IF($D49,IF($D50,Analiza_Całość!D49/Analiza_Całość!D50*F50,100),"")</f>
        <v>124.47288958782427</v>
      </c>
      <c r="G49" s="41">
        <f t="shared" si="2"/>
        <v>-2.0193262349458063</v>
      </c>
      <c r="H49" s="44">
        <f>IF($C49,Analiza_Całość!F49,"")</f>
        <v>2.0622360466390354E-3</v>
      </c>
      <c r="I49" s="43">
        <f>IF($C49,Analiza_Całość!G49,"")</f>
        <v>4.1516017065568907E-3</v>
      </c>
      <c r="J49" s="42">
        <f t="shared" si="3"/>
        <v>2.0893656599178553E-3</v>
      </c>
      <c r="K49" s="41">
        <f>IF($D49,Analiza_Całość!I49,"")</f>
        <v>-0.66582055054819067</v>
      </c>
      <c r="L49" s="40">
        <f>IF($D49,Analiza_Całość!J49,"")</f>
        <v>0</v>
      </c>
      <c r="M49" s="17">
        <f>IF($D49,Analiza_Całość!K49,"")</f>
        <v>397.94900000000001</v>
      </c>
      <c r="N49" s="39">
        <f>IF($D49,Analiza_Całość!L49,"")</f>
        <v>13.722379310344827</v>
      </c>
    </row>
    <row r="50" spans="2:14" x14ac:dyDescent="0.3">
      <c r="B50" s="21">
        <f>BETAW20L!B49</f>
        <v>44349</v>
      </c>
      <c r="C50" s="74">
        <f t="shared" si="0"/>
        <v>1</v>
      </c>
      <c r="D50" s="73">
        <f t="shared" si="1"/>
        <v>1</v>
      </c>
      <c r="E50" s="46">
        <f>IF($D50,IF($D51,Analiza_Całość!C50/Analiza_Całość!C51*E51,100),"")</f>
        <v>126.77649258090905</v>
      </c>
      <c r="F50" s="45">
        <f>IF($D50,IF($D51,Analiza_Całość!D50/Analiza_Całość!D51*F51,100),"")</f>
        <v>123.95719893877543</v>
      </c>
      <c r="G50" s="41">
        <f t="shared" si="2"/>
        <v>-2.2238299741052847</v>
      </c>
      <c r="H50" s="44">
        <f>IF($C50,Analiza_Całość!F50,"")</f>
        <v>1.6765257091334487E-2</v>
      </c>
      <c r="I50" s="43">
        <f>IF($C50,Analiza_Całość!G50,"")</f>
        <v>1.4086388856241161E-2</v>
      </c>
      <c r="J50" s="42">
        <f t="shared" si="3"/>
        <v>-2.6788682350933259E-3</v>
      </c>
      <c r="K50" s="41">
        <f>IF($D50,Analiza_Całość!I50,"")</f>
        <v>-7.0472659261489046E-2</v>
      </c>
      <c r="L50" s="40">
        <f>IF($D50,Analiza_Całość!J50,"")</f>
        <v>0</v>
      </c>
      <c r="M50" s="17">
        <f>IF($D50,Analiza_Całość!K50,"")</f>
        <v>281.76600000000002</v>
      </c>
      <c r="N50" s="39">
        <f>IF($D50,Analiza_Całość!L50,"")</f>
        <v>10.435777777777778</v>
      </c>
    </row>
    <row r="51" spans="2:14" x14ac:dyDescent="0.3">
      <c r="B51" s="21">
        <f>BETAW20L!B50</f>
        <v>44348</v>
      </c>
      <c r="C51" s="74">
        <f t="shared" si="0"/>
        <v>1</v>
      </c>
      <c r="D51" s="73">
        <f t="shared" si="1"/>
        <v>1</v>
      </c>
      <c r="E51" s="46">
        <f>IF($D51,IF($D52,Analiza_Całość!C51/Analiza_Całość!C52*E52,100),"")</f>
        <v>124.66876971608839</v>
      </c>
      <c r="F51" s="45">
        <f>IF($D51,IF($D52,Analiza_Całość!D51/Analiza_Całość!D52*F52,100),"")</f>
        <v>122.22333027742924</v>
      </c>
      <c r="G51" s="41">
        <f t="shared" si="2"/>
        <v>-1.9615493473050361</v>
      </c>
      <c r="H51" s="44">
        <f>IF($C51,Analiza_Całość!F51,"")</f>
        <v>0</v>
      </c>
      <c r="I51" s="43">
        <f>IF($C51,Analiza_Całość!G51,"")</f>
        <v>-1.1358077720371007E-3</v>
      </c>
      <c r="J51" s="42">
        <f t="shared" si="3"/>
        <v>-1.1358077720371007E-3</v>
      </c>
      <c r="K51" s="41">
        <f>IF($D51,Analiza_Całość!I51,"")</f>
        <v>0.44426476789893865</v>
      </c>
      <c r="L51" s="40">
        <f>IF($D51,Analiza_Całość!J51,"")</f>
        <v>0</v>
      </c>
      <c r="M51" s="17">
        <f>IF($D51,Analiza_Całość!K51,"")</f>
        <v>493.7201</v>
      </c>
      <c r="N51" s="39">
        <f>IF($D51,Analiza_Całość!L51,"")</f>
        <v>6.1715012500000004</v>
      </c>
    </row>
    <row r="52" spans="2:14" x14ac:dyDescent="0.3">
      <c r="B52" s="21">
        <f>BETAW20L!B51</f>
        <v>44347</v>
      </c>
      <c r="C52" s="74">
        <f t="shared" si="0"/>
        <v>1</v>
      </c>
      <c r="D52" s="73">
        <f t="shared" si="1"/>
        <v>1</v>
      </c>
      <c r="E52" s="46">
        <f>IF($D52,IF($D53,Analiza_Całość!C52/Analiza_Całość!C53*E53,100),"")</f>
        <v>124.66876971608839</v>
      </c>
      <c r="F52" s="45">
        <f>IF($D52,IF($D53,Analiza_Całość!D52/Analiza_Całość!D53*F53,100),"")</f>
        <v>122.36223135341088</v>
      </c>
      <c r="G52" s="41">
        <f t="shared" si="2"/>
        <v>-1.850133251439201</v>
      </c>
      <c r="H52" s="44">
        <f>IF($C52,Analiza_Całość!F52,"")</f>
        <v>-2.6393388900140991E-3</v>
      </c>
      <c r="I52" s="43">
        <f>IF($C52,Analiza_Całość!G52,"")</f>
        <v>-2.1227750767183126E-3</v>
      </c>
      <c r="J52" s="42">
        <f t="shared" si="3"/>
        <v>5.1656381329578645E-4</v>
      </c>
      <c r="K52" s="41">
        <f>IF($D52,Analiza_Całość!I52,"")</f>
        <v>0.1252794083040909</v>
      </c>
      <c r="L52" s="40">
        <f>IF($D52,Analiza_Całość!J52,"")</f>
        <v>-1219.7219395711502</v>
      </c>
      <c r="M52" s="17">
        <f>IF($D52,Analiza_Całość!K52,"")</f>
        <v>147.3545</v>
      </c>
      <c r="N52" s="39">
        <f>IF($D52,Analiza_Całość!L52,"")</f>
        <v>2.8337403846153846</v>
      </c>
    </row>
    <row r="53" spans="2:14" x14ac:dyDescent="0.3">
      <c r="B53" s="21">
        <f>BETAW20L!B52</f>
        <v>44344</v>
      </c>
      <c r="C53" s="74">
        <f t="shared" si="0"/>
        <v>1</v>
      </c>
      <c r="D53" s="73">
        <f t="shared" si="1"/>
        <v>1</v>
      </c>
      <c r="E53" s="46">
        <f>IF($D53,IF($D54,Analiza_Całość!C53/Analiza_Całość!C54*E54,100),"")</f>
        <v>124.99824745881534</v>
      </c>
      <c r="F53" s="45">
        <f>IF($D53,IF($D54,Analiza_Całość!D53/Analiza_Całość!D54*F54,100),"")</f>
        <v>122.62225473639538</v>
      </c>
      <c r="G53" s="41">
        <f t="shared" si="2"/>
        <v>-1.9008208280702599</v>
      </c>
      <c r="H53" s="44">
        <f>IF($C53,Analiza_Całość!F53,"")</f>
        <v>2.5791022811792155E-2</v>
      </c>
      <c r="I53" s="43">
        <f>IF($C53,Analiza_Całość!G53,"")</f>
        <v>2.8957180618264113E-2</v>
      </c>
      <c r="J53" s="42">
        <f t="shared" si="3"/>
        <v>3.166157806471958E-3</v>
      </c>
      <c r="K53" s="41">
        <f>IF($D53,Analiza_Całość!I53,"")</f>
        <v>-2.5679573316450544E-2</v>
      </c>
      <c r="L53" s="40">
        <f>IF($D53,Analiza_Całość!J53,"")</f>
        <v>-1222.3138849902532</v>
      </c>
      <c r="M53" s="17">
        <f>IF($D53,Analiza_Całość!K53,"")</f>
        <v>745.42190000000005</v>
      </c>
      <c r="N53" s="39">
        <f>IF($D53,Analiza_Całość!L53,"")</f>
        <v>11.468029230769231</v>
      </c>
    </row>
    <row r="54" spans="2:14" x14ac:dyDescent="0.3">
      <c r="B54" s="21">
        <f>BETAW20L!B53</f>
        <v>44343</v>
      </c>
      <c r="C54" s="74">
        <f t="shared" si="0"/>
        <v>1</v>
      </c>
      <c r="D54" s="73">
        <f t="shared" si="1"/>
        <v>1</v>
      </c>
      <c r="E54" s="46">
        <f>IF($D54,IF($D55,Analiza_Całość!C54/Analiza_Całość!C55*E55,100),"")</f>
        <v>121.81563266736775</v>
      </c>
      <c r="F54" s="45">
        <f>IF($D54,IF($D55,Analiza_Całość!D54/Analiza_Całość!D55*F55,100),"")</f>
        <v>119.12237779831698</v>
      </c>
      <c r="G54" s="41">
        <f t="shared" si="2"/>
        <v>-2.2109271282159892</v>
      </c>
      <c r="H54" s="44">
        <f>IF($C54,Analiza_Całość!F54,"")</f>
        <v>3.8581758286780801E-2</v>
      </c>
      <c r="I54" s="43">
        <f>IF($C54,Analiza_Całość!G54,"")</f>
        <v>3.8201751887511258E-2</v>
      </c>
      <c r="J54" s="42">
        <f t="shared" si="3"/>
        <v>-3.8000639926954322E-4</v>
      </c>
      <c r="K54" s="41">
        <f>IF($D54,Analiza_Całość!I54,"")</f>
        <v>-0.20436431667388844</v>
      </c>
      <c r="L54" s="40">
        <f>IF($D54,Analiza_Całość!J54,"")</f>
        <v>0</v>
      </c>
      <c r="M54" s="17">
        <f>IF($D54,Analiza_Całość!K54,"")</f>
        <v>603.44859999999994</v>
      </c>
      <c r="N54" s="39">
        <f>IF($D54,Analiza_Całość!L54,"")</f>
        <v>8.8742441176470575</v>
      </c>
    </row>
    <row r="55" spans="2:14" x14ac:dyDescent="0.3">
      <c r="B55" s="21">
        <f>BETAW20L!B54</f>
        <v>44342</v>
      </c>
      <c r="C55" s="74">
        <f t="shared" si="0"/>
        <v>1</v>
      </c>
      <c r="D55" s="73">
        <f t="shared" si="1"/>
        <v>1</v>
      </c>
      <c r="E55" s="46">
        <f>IF($D55,IF($D56,Analiza_Całość!C55/Analiza_Całość!C56*E56,100),"")</f>
        <v>117.20528099077002</v>
      </c>
      <c r="F55" s="45">
        <f>IF($D55,IF($D56,Analiza_Całość!D55/Analiza_Całość!D56*F56,100),"")</f>
        <v>114.65751995144601</v>
      </c>
      <c r="G55" s="41">
        <f t="shared" si="2"/>
        <v>-2.1737595932427745</v>
      </c>
      <c r="H55" s="44">
        <f>IF($C55,Analiza_Całość!F55,"")</f>
        <v>1.0260199823347176E-2</v>
      </c>
      <c r="I55" s="43">
        <f>IF($C55,Analiza_Całość!G55,"")</f>
        <v>2.3934471247103245E-3</v>
      </c>
      <c r="J55" s="42">
        <f t="shared" si="3"/>
        <v>-7.8667526986368509E-3</v>
      </c>
      <c r="K55" s="41">
        <f>IF($D55,Analiza_Całość!I55,"")</f>
        <v>5.0710606106241229E-2</v>
      </c>
      <c r="L55" s="40">
        <f>IF($D55,Analiza_Całość!J55,"")</f>
        <v>0</v>
      </c>
      <c r="M55" s="17">
        <f>IF($D55,Analiza_Całość!K55,"")</f>
        <v>229.92970000000003</v>
      </c>
      <c r="N55" s="39">
        <f>IF($D55,Analiza_Całość!L55,"")</f>
        <v>4.9984717391304354</v>
      </c>
    </row>
    <row r="56" spans="2:14" x14ac:dyDescent="0.3">
      <c r="B56" s="21">
        <f>BETAW20L!B55</f>
        <v>44341</v>
      </c>
      <c r="C56" s="74">
        <f t="shared" si="0"/>
        <v>1</v>
      </c>
      <c r="D56" s="73">
        <f t="shared" si="1"/>
        <v>1</v>
      </c>
      <c r="E56" s="46">
        <f>IF($D56,IF($D57,Analiza_Całość!C56/Analiza_Całość!C57*E57,100),"")</f>
        <v>116.00887954200265</v>
      </c>
      <c r="F56" s="45">
        <f>IF($D56,IF($D57,Analiza_Całość!D56/Analiza_Całość!D57*F57,100),"")</f>
        <v>114.38342139104726</v>
      </c>
      <c r="G56" s="41">
        <f t="shared" si="2"/>
        <v>-1.4011497717869581</v>
      </c>
      <c r="H56" s="44">
        <f>IF($C56,Analiza_Całość!F56,"")</f>
        <v>1.8192113244114929E-2</v>
      </c>
      <c r="I56" s="43">
        <f>IF($C56,Analiza_Całość!G56,"")</f>
        <v>2.2821814181336397E-2</v>
      </c>
      <c r="J56" s="42">
        <f t="shared" si="3"/>
        <v>4.6297009372214676E-3</v>
      </c>
      <c r="K56" s="41">
        <f>IF($D56,Analiza_Całość!I56,"")</f>
        <v>-0.23576543436758524</v>
      </c>
      <c r="L56" s="40">
        <f>IF($D56,Analiza_Całość!J56,"")</f>
        <v>0</v>
      </c>
      <c r="M56" s="17">
        <f>IF($D56,Analiza_Całość!K56,"")</f>
        <v>479.46870000000001</v>
      </c>
      <c r="N56" s="39">
        <f>IF($D56,Analiza_Całość!L56,"")</f>
        <v>9.9889312500000003</v>
      </c>
    </row>
    <row r="57" spans="2:14" x14ac:dyDescent="0.3">
      <c r="B57" s="21">
        <f>BETAW20L!B56</f>
        <v>44340</v>
      </c>
      <c r="C57" s="74">
        <f t="shared" si="0"/>
        <v>1</v>
      </c>
      <c r="D57" s="73">
        <f t="shared" si="1"/>
        <v>1</v>
      </c>
      <c r="E57" s="46">
        <f>IF($D57,IF($D58,Analiza_Całość!C57/Analiza_Całość!C58*E58,100),"")</f>
        <v>113.91751372823937</v>
      </c>
      <c r="F57" s="45">
        <f>IF($D57,IF($D58,Analiza_Całość!D57/Analiza_Całość!D58*F58,100),"")</f>
        <v>111.80254634457891</v>
      </c>
      <c r="G57" s="41">
        <f t="shared" si="2"/>
        <v>-1.8565778996071702</v>
      </c>
      <c r="H57" s="44">
        <f>IF($C57,Analiza_Całość!F57,"")</f>
        <v>-4.5842537766205005E-3</v>
      </c>
      <c r="I57" s="43">
        <f>IF($C57,Analiza_Całość!G57,"")</f>
        <v>-2.9820138134919938E-3</v>
      </c>
      <c r="J57" s="42">
        <f t="shared" si="3"/>
        <v>1.6022399631285067E-3</v>
      </c>
      <c r="K57" s="41">
        <f>IF($D57,Analiza_Całość!I57,"")</f>
        <v>-6.385918589058015E-2</v>
      </c>
      <c r="L57" s="40">
        <f>IF($D57,Analiza_Całość!J57,"")</f>
        <v>0</v>
      </c>
      <c r="M57" s="17">
        <f>IF($D57,Analiza_Całość!K57,"")</f>
        <v>114.9014</v>
      </c>
      <c r="N57" s="39">
        <f>IF($D57,Analiza_Całość!L57,"")</f>
        <v>8.2072428571428571</v>
      </c>
    </row>
    <row r="58" spans="2:14" x14ac:dyDescent="0.3">
      <c r="B58" s="21">
        <f>BETAW20L!B57</f>
        <v>44337</v>
      </c>
      <c r="C58" s="74">
        <f t="shared" si="0"/>
        <v>1</v>
      </c>
      <c r="D58" s="73">
        <f t="shared" si="1"/>
        <v>1</v>
      </c>
      <c r="E58" s="46">
        <f>IF($D58,IF($D59,Analiza_Całość!C58/Analiza_Całość!C59*E59,100),"")</f>
        <v>114.44093936207508</v>
      </c>
      <c r="F58" s="45">
        <f>IF($D58,IF($D59,Analiza_Całość!D58/Analiza_Całość!D59*F59,100),"")</f>
        <v>112.13644067348558</v>
      </c>
      <c r="G58" s="41">
        <f t="shared" si="2"/>
        <v>-2.0137013043019403</v>
      </c>
      <c r="H58" s="44">
        <f>IF($C58,Analiza_Całość!F58,"")</f>
        <v>7.3572689975503871E-3</v>
      </c>
      <c r="I58" s="43">
        <f>IF($C58,Analiza_Całość!G58,"")</f>
        <v>4.7874260561529165E-3</v>
      </c>
      <c r="J58" s="42">
        <f t="shared" si="3"/>
        <v>-2.5698429413974705E-3</v>
      </c>
      <c r="K58" s="41">
        <f>IF($D58,Analiza_Całość!I58,"")</f>
        <v>-2.5942829897895869E-2</v>
      </c>
      <c r="L58" s="40">
        <f>IF($D58,Analiza_Całość!J58,"")</f>
        <v>0</v>
      </c>
      <c r="M58" s="17">
        <f>IF($D58,Analiza_Całość!K58,"")</f>
        <v>136.4787</v>
      </c>
      <c r="N58" s="39">
        <f>IF($D58,Analiza_Całość!L58,"")</f>
        <v>3.6886135135135136</v>
      </c>
    </row>
    <row r="59" spans="2:14" x14ac:dyDescent="0.3">
      <c r="B59" s="21">
        <f>BETAW20L!B58</f>
        <v>44336</v>
      </c>
      <c r="C59" s="74">
        <f t="shared" si="0"/>
        <v>1</v>
      </c>
      <c r="D59" s="73">
        <f t="shared" si="1"/>
        <v>1</v>
      </c>
      <c r="E59" s="46">
        <f>IF($D59,IF($D60,Analiza_Całość!C59/Analiza_Całość!C60*E60,100),"")</f>
        <v>113.60205631499014</v>
      </c>
      <c r="F59" s="45">
        <f>IF($D59,IF($D60,Analiza_Całość!D59/Analiza_Całość!D60*F60,100),"")</f>
        <v>111.600878759989</v>
      </c>
      <c r="G59" s="41">
        <f t="shared" si="2"/>
        <v>-1.7615680736027928</v>
      </c>
      <c r="H59" s="44">
        <f>IF($C59,Analiza_Całość!F59,"")</f>
        <v>1.5045980478536235E-2</v>
      </c>
      <c r="I59" s="43">
        <f>IF($C59,Analiza_Całość!G59,"")</f>
        <v>1.4303074742383442E-2</v>
      </c>
      <c r="J59" s="42">
        <f t="shared" si="3"/>
        <v>-7.4290573615279354E-4</v>
      </c>
      <c r="K59" s="41">
        <f>IF($D59,Analiza_Całość!I59,"")</f>
        <v>-0.33272810552169574</v>
      </c>
      <c r="L59" s="40">
        <f>IF($D59,Analiza_Całość!J59,"")</f>
        <v>0</v>
      </c>
      <c r="M59" s="17">
        <f>IF($D59,Analiza_Całość!K59,"")</f>
        <v>206.619</v>
      </c>
      <c r="N59" s="39">
        <f>IF($D59,Analiza_Całość!L59,"")</f>
        <v>5.0394878048780489</v>
      </c>
    </row>
    <row r="60" spans="2:14" x14ac:dyDescent="0.3">
      <c r="B60" s="21">
        <f>BETAW20L!B59</f>
        <v>44335</v>
      </c>
      <c r="C60" s="74">
        <f t="shared" si="0"/>
        <v>1</v>
      </c>
      <c r="D60" s="73">
        <f t="shared" si="1"/>
        <v>1</v>
      </c>
      <c r="E60" s="46">
        <f>IF($D60,IF($D61,Analiza_Całość!C60/Analiza_Całość!C61*E61,100),"")</f>
        <v>111.90559644818325</v>
      </c>
      <c r="F60" s="45">
        <f>IF($D60,IF($D61,Analiza_Całość!D60/Analiza_Całość!D61*F61,100),"")</f>
        <v>110.01600435739188</v>
      </c>
      <c r="G60" s="41">
        <f t="shared" si="2"/>
        <v>-1.6885590629654779</v>
      </c>
      <c r="H60" s="44">
        <f>IF($C60,Analiza_Całość!F60,"")</f>
        <v>-2.023653426678498E-2</v>
      </c>
      <c r="I60" s="43">
        <f>IF($C60,Analiza_Całość!G60,"")</f>
        <v>-1.8148076108110093E-2</v>
      </c>
      <c r="J60" s="42">
        <f t="shared" si="3"/>
        <v>2.0884581586748871E-3</v>
      </c>
      <c r="K60" s="41">
        <f>IF($D60,Analiza_Całość!I60,"")</f>
        <v>-8.2360899436084711E-2</v>
      </c>
      <c r="L60" s="40">
        <f>IF($D60,Analiza_Całość!J60,"")</f>
        <v>0</v>
      </c>
      <c r="M60" s="17">
        <f>IF($D60,Analiza_Całość!K60,"")</f>
        <v>291.45240000000001</v>
      </c>
      <c r="N60" s="39">
        <f>IF($D60,Analiza_Całość!L60,"")</f>
        <v>5.299134545454546</v>
      </c>
    </row>
    <row r="61" spans="2:14" x14ac:dyDescent="0.3">
      <c r="B61" s="21">
        <f>BETAW20L!B60</f>
        <v>44334</v>
      </c>
      <c r="C61" s="74">
        <f t="shared" si="0"/>
        <v>1</v>
      </c>
      <c r="D61" s="73">
        <f t="shared" si="1"/>
        <v>1</v>
      </c>
      <c r="E61" s="46">
        <f>IF($D61,IF($D62,Analiza_Całość!C61/Analiza_Całość!C62*E62,100),"")</f>
        <v>114.19324687463494</v>
      </c>
      <c r="F61" s="45">
        <f>IF($D61,IF($D62,Analiza_Całość!D61/Analiza_Całość!D62*F62,100),"")</f>
        <v>112.03081030525001</v>
      </c>
      <c r="G61" s="41">
        <f t="shared" si="2"/>
        <v>-1.8936641426431478</v>
      </c>
      <c r="H61" s="44">
        <f>IF($C61,Analiza_Całość!F61,"")</f>
        <v>7.5382144146898897E-3</v>
      </c>
      <c r="I61" s="43">
        <f>IF($C61,Analiza_Całość!G61,"")</f>
        <v>6.7740016162705398E-3</v>
      </c>
      <c r="J61" s="42">
        <f t="shared" si="3"/>
        <v>-7.6421279841934996E-4</v>
      </c>
      <c r="K61" s="41">
        <f>IF($D61,Analiza_Całość!I61,"")</f>
        <v>0.38173268214873879</v>
      </c>
      <c r="L61" s="40">
        <f>IF($D61,Analiza_Całość!J61,"")</f>
        <v>0</v>
      </c>
      <c r="M61" s="17">
        <f>IF($D61,Analiza_Całość!K61,"")</f>
        <v>417.80920000000003</v>
      </c>
      <c r="N61" s="39">
        <f>IF($D61,Analiza_Całość!L61,"")</f>
        <v>7.3299859649122814</v>
      </c>
    </row>
    <row r="62" spans="2:14" x14ac:dyDescent="0.3">
      <c r="B62" s="21">
        <f>BETAW20L!B61</f>
        <v>44333</v>
      </c>
      <c r="C62" s="74">
        <f t="shared" si="0"/>
        <v>1</v>
      </c>
      <c r="D62" s="73">
        <f t="shared" si="1"/>
        <v>1</v>
      </c>
      <c r="E62" s="46">
        <f>IF($D62,IF($D63,Analiza_Całość!C62/Analiza_Całość!C63*E63,100),"")</f>
        <v>113.335670054913</v>
      </c>
      <c r="F62" s="45">
        <f>IF($D62,IF($D63,Analiza_Całość!D62/Analiza_Całość!D63*F63,100),"")</f>
        <v>111.27447800543648</v>
      </c>
      <c r="G62" s="41">
        <f t="shared" si="2"/>
        <v>-1.8186613697857346</v>
      </c>
      <c r="H62" s="44">
        <f>IF($C62,Analiza_Całość!F62,"")</f>
        <v>3.3523394915248014E-2</v>
      </c>
      <c r="I62" s="43">
        <f>IF($C62,Analiza_Całość!G62,"")</f>
        <v>4.0278114323910388E-2</v>
      </c>
      <c r="J62" s="42">
        <f t="shared" si="3"/>
        <v>6.7547194086623741E-3</v>
      </c>
      <c r="K62" s="41">
        <f>IF($D62,Analiza_Całość!I62,"")</f>
        <v>-0.67146139721352416</v>
      </c>
      <c r="L62" s="40">
        <f>IF($D62,Analiza_Całość!J62,"")</f>
        <v>0</v>
      </c>
      <c r="M62" s="17">
        <f>IF($D62,Analiza_Całość!K62,"")</f>
        <v>1184.9860000000001</v>
      </c>
      <c r="N62" s="39">
        <f>IF($D62,Analiza_Całość!L62,"")</f>
        <v>18.80930158730159</v>
      </c>
    </row>
    <row r="63" spans="2:14" x14ac:dyDescent="0.3">
      <c r="B63" s="21">
        <f>BETAW20L!B62</f>
        <v>44330</v>
      </c>
      <c r="C63" s="74">
        <f t="shared" ref="C63:C67" si="4">IF(AND(D63,D64),1,0)</f>
        <v>1</v>
      </c>
      <c r="D63" s="73">
        <f t="shared" ref="D63:D67" si="5">IF(AND($B63&gt;=$E$3,OR($B63&lt;=$E$4,$B64&lt;$E$4)),1,0)</f>
        <v>1</v>
      </c>
      <c r="E63" s="46">
        <f>IF($D63,IF($D64,Analiza_Całość!C63/Analiza_Całość!C64*E64,100),"")</f>
        <v>109.59925224909456</v>
      </c>
      <c r="F63" s="45">
        <f>IF($D63,IF($D64,Analiza_Całość!D63/Analiza_Całość!D64*F64,100),"")</f>
        <v>106.88161387312989</v>
      </c>
      <c r="G63" s="41">
        <f t="shared" ref="G63:G67" si="6">IF($D63,(F63/E63-1)*100,"")</f>
        <v>-2.4796139756392499</v>
      </c>
      <c r="H63" s="44">
        <f>IF($C63,Analiza_Całość!F63,"")</f>
        <v>3.3315567387182709E-3</v>
      </c>
      <c r="I63" s="43">
        <f>IF($C63,Analiza_Całość!G63,"")</f>
        <v>-3.9002074318389098E-3</v>
      </c>
      <c r="J63" s="42">
        <f t="shared" ref="J63:J67" si="7">IF($C63,I63-H63,"")</f>
        <v>-7.2317641705571811E-3</v>
      </c>
      <c r="K63" s="41">
        <f>IF($D63,Analiza_Całość!I63,"")</f>
        <v>5.545105965423236E-2</v>
      </c>
      <c r="L63" s="40">
        <f>IF($D63,Analiza_Całość!J63,"")</f>
        <v>0</v>
      </c>
      <c r="M63" s="17">
        <f>IF($D63,Analiza_Całość!K63,"")</f>
        <v>1174.047</v>
      </c>
      <c r="N63" s="39">
        <f>IF($D63,Analiza_Całość!L63,"")</f>
        <v>18.635666666666665</v>
      </c>
    </row>
    <row r="64" spans="2:14" x14ac:dyDescent="0.3">
      <c r="B64" s="21">
        <f>BETAW20L!B63</f>
        <v>44329</v>
      </c>
      <c r="C64" s="74">
        <f t="shared" si="4"/>
        <v>1</v>
      </c>
      <c r="D64" s="73">
        <f t="shared" si="5"/>
        <v>1</v>
      </c>
      <c r="E64" s="46">
        <f>IF($D64,IF($D65,Analiza_Całość!C64/Analiza_Całość!C65*E65,100),"")</f>
        <v>109.23472368267326</v>
      </c>
      <c r="F64" s="45">
        <f>IF($D64,IF($D65,Analiza_Całość!D64/Analiza_Całość!D65*F65,100),"")</f>
        <v>107.29928831691113</v>
      </c>
      <c r="G64" s="41">
        <f t="shared" si="6"/>
        <v>-1.7718133030523942</v>
      </c>
      <c r="H64" s="44">
        <f>IF($C64,Analiza_Całość!F64,"")</f>
        <v>-1.9874561768697153E-3</v>
      </c>
      <c r="I64" s="43">
        <f>IF($C64,Analiza_Całość!G64,"")</f>
        <v>7.1040637961111903E-4</v>
      </c>
      <c r="J64" s="42">
        <f t="shared" si="7"/>
        <v>2.6978625564808342E-3</v>
      </c>
      <c r="K64" s="41">
        <f>IF($D64,Analiza_Całość!I64,"")</f>
        <v>-0.33402593990603524</v>
      </c>
      <c r="L64" s="40">
        <f>IF($D64,Analiza_Całość!J64,"")</f>
        <v>0</v>
      </c>
      <c r="M64" s="17">
        <f>IF($D64,Analiza_Całość!K64,"")</f>
        <v>539.31330000000003</v>
      </c>
      <c r="N64" s="39">
        <f>IF($D64,Analiza_Całość!L64,"")</f>
        <v>5.3397356435643566</v>
      </c>
    </row>
    <row r="65" spans="2:14" x14ac:dyDescent="0.3">
      <c r="B65" s="21">
        <f>BETAW20L!B64</f>
        <v>44328</v>
      </c>
      <c r="C65" s="74">
        <f t="shared" si="4"/>
        <v>1</v>
      </c>
      <c r="D65" s="73">
        <f t="shared" si="5"/>
        <v>1</v>
      </c>
      <c r="E65" s="46">
        <f>IF($D65,IF($D66,Analiza_Całość!C65/Analiza_Całość!C66*E66,100),"")</f>
        <v>109.45203878957827</v>
      </c>
      <c r="F65" s="45">
        <f>IF($D65,IF($D66,Analiza_Całość!D65/Analiza_Całość!D66*F66,100),"")</f>
        <v>107.2230892873061</v>
      </c>
      <c r="G65" s="41">
        <f t="shared" si="6"/>
        <v>-2.0364622961088319</v>
      </c>
      <c r="H65" s="44">
        <f>IF($C65,Analiza_Całość!F65,"")</f>
        <v>-1.8256750268853025E-2</v>
      </c>
      <c r="I65" s="43">
        <f>IF($C65,Analiza_Całość!G65,"")</f>
        <v>-1.8345119816632935E-2</v>
      </c>
      <c r="J65" s="42">
        <f t="shared" si="7"/>
        <v>-8.8369547779909574E-5</v>
      </c>
      <c r="K65" s="41">
        <f>IF($D65,Analiza_Całość!I65,"")</f>
        <v>0.55546768362442211</v>
      </c>
      <c r="L65" s="40">
        <f>IF($D65,Analiza_Całość!J65,"")</f>
        <v>0</v>
      </c>
      <c r="M65" s="17">
        <f>IF($D65,Analiza_Całość!K65,"")</f>
        <v>215.87049999999999</v>
      </c>
      <c r="N65" s="39">
        <f>IF($D65,Analiza_Całość!L65,"")</f>
        <v>4.4973020833333335</v>
      </c>
    </row>
    <row r="66" spans="2:14" x14ac:dyDescent="0.3">
      <c r="B66" s="21">
        <f>BETAW20L!B65</f>
        <v>44327</v>
      </c>
      <c r="C66" s="74">
        <f t="shared" si="4"/>
        <v>1</v>
      </c>
      <c r="D66" s="73">
        <f t="shared" si="5"/>
        <v>1</v>
      </c>
      <c r="E66" s="46">
        <f>IF($D66,IF($D67,Analiza_Całość!C66/Analiza_Całość!C67*E67,100),"")</f>
        <v>111.4686295127936</v>
      </c>
      <c r="F66" s="45">
        <f>IF($D66,IF($D67,Analiza_Całość!D66/Analiza_Całość!D67*F67,100),"")</f>
        <v>109.20826315920476</v>
      </c>
      <c r="G66" s="41">
        <f t="shared" si="6"/>
        <v>-2.0278049200644466</v>
      </c>
      <c r="H66" s="44">
        <f>IF($C66,Analiza_Całość!F66,"")</f>
        <v>-4.9559400078687046E-3</v>
      </c>
      <c r="I66" s="43">
        <f>IF($C66,Analiza_Całość!G66,"")</f>
        <v>-4.8846266355911322E-3</v>
      </c>
      <c r="J66" s="42">
        <f t="shared" si="7"/>
        <v>7.1313372277572416E-5</v>
      </c>
      <c r="K66" s="41">
        <f>IF($D66,Analiza_Całość!I66,"")</f>
        <v>-0.33084177926584468</v>
      </c>
      <c r="L66" s="40">
        <f>IF($D66,Analiza_Całość!J66,"")</f>
        <v>0</v>
      </c>
      <c r="M66" s="17">
        <f>IF($D66,Analiza_Całość!K66,"")</f>
        <v>795.90559999999994</v>
      </c>
      <c r="N66" s="39">
        <f>IF($D66,Analiza_Całość!L66,"")</f>
        <v>8.9427595505617976</v>
      </c>
    </row>
    <row r="67" spans="2:14" x14ac:dyDescent="0.3">
      <c r="B67" s="21">
        <f>BETAW20L!B66</f>
        <v>44326</v>
      </c>
      <c r="C67" s="74">
        <f t="shared" si="4"/>
        <v>1</v>
      </c>
      <c r="D67" s="73">
        <f t="shared" si="5"/>
        <v>1</v>
      </c>
      <c r="E67" s="46">
        <f>IF($D67,IF($D68,Analiza_Całość!C67/Analiza_Całość!C68*E68,100),"")</f>
        <v>112.02243252716443</v>
      </c>
      <c r="F67" s="45">
        <f>IF($D67,IF($D68,Analiza_Całość!D67/Analiza_Całość!D68*F68,100),"")</f>
        <v>109.74300970563573</v>
      </c>
      <c r="G67" s="41">
        <f t="shared" si="6"/>
        <v>-2.0347913985673927</v>
      </c>
      <c r="H67" s="44">
        <f>IF($C67,Analiza_Całość!F67,"")</f>
        <v>1.7380032235823649E-2</v>
      </c>
      <c r="I67" s="43">
        <f>IF($C67,Analiza_Całość!G67,"")</f>
        <v>1.4212843081775757E-2</v>
      </c>
      <c r="J67" s="42">
        <f t="shared" si="7"/>
        <v>-3.1671891540478916E-3</v>
      </c>
      <c r="K67" s="41">
        <f>IF($D67,Analiza_Całość!I67,"")</f>
        <v>9.7632322624652268E-2</v>
      </c>
      <c r="L67" s="40">
        <f>IF($D67,Analiza_Całość!J67,"")</f>
        <v>0</v>
      </c>
      <c r="M67" s="17">
        <f>IF($D67,Analiza_Całość!K67,"")</f>
        <v>1628.7049999999999</v>
      </c>
      <c r="N67" s="39">
        <f>IF($D67,Analiza_Całość!L67,"")</f>
        <v>11.551099290780142</v>
      </c>
    </row>
    <row r="68" spans="2:14" x14ac:dyDescent="0.3">
      <c r="B68" s="21">
        <f>BETAW20L!B67</f>
        <v>44323</v>
      </c>
      <c r="C68" s="74">
        <f t="shared" ref="C68:C71" si="8">IF(AND(D68,D69),1,0)</f>
        <v>1</v>
      </c>
      <c r="D68" s="73">
        <f t="shared" ref="D68:D71" si="9">IF(AND($B68&gt;=$E$3,OR($B68&lt;=$E$4,$B69&lt;$E$4)),1,0)</f>
        <v>1</v>
      </c>
      <c r="E68" s="46">
        <f>IF($D68,IF($D69,Analiza_Całość!C68/Analiza_Całość!C69*E69,100),"")</f>
        <v>110.09230050239516</v>
      </c>
      <c r="F68" s="45">
        <f>IF($D68,IF($D69,Analiza_Całość!D68/Analiza_Całość!D69*F69,100),"")</f>
        <v>108.19428151554237</v>
      </c>
      <c r="G68" s="41">
        <f t="shared" ref="G68:G71" si="10">IF($D68,(F68/E68-1)*100,"")</f>
        <v>-1.724025184496436</v>
      </c>
      <c r="H68" s="44">
        <f>IF($C68,Analiza_Całość!F68,"")</f>
        <v>4.828831618064109E-2</v>
      </c>
      <c r="I68" s="43">
        <f>IF($C68,Analiza_Całość!G68,"")</f>
        <v>5.787239171832137E-2</v>
      </c>
      <c r="J68" s="42">
        <f t="shared" ref="J68:J71" si="11">IF($C68,I68-H68,"")</f>
        <v>9.5840755376802797E-3</v>
      </c>
      <c r="K68" s="41">
        <f>IF($D68,Analiza_Całość!I68,"")</f>
        <v>-9.2170522675949496E-2</v>
      </c>
      <c r="L68" s="40">
        <f>IF($D68,Analiza_Całość!J68,"")</f>
        <v>0</v>
      </c>
      <c r="M68" s="17">
        <f>IF($D68,Analiza_Całość!K68,"")</f>
        <v>721.21839999999997</v>
      </c>
      <c r="N68" s="39">
        <f>IF($D68,Analiza_Całość!L68,"")</f>
        <v>5.5478338461538463</v>
      </c>
    </row>
    <row r="69" spans="2:14" x14ac:dyDescent="0.3">
      <c r="B69" s="21">
        <f>BETAW20L!B68</f>
        <v>44322</v>
      </c>
      <c r="C69" s="74">
        <f t="shared" si="8"/>
        <v>1</v>
      </c>
      <c r="D69" s="73">
        <f t="shared" si="9"/>
        <v>1</v>
      </c>
      <c r="E69" s="46">
        <f>IF($D69,IF($D70,Analiza_Całość!C69/Analiza_Całość!C70*E70,100),"")</f>
        <v>104.90244187405074</v>
      </c>
      <c r="F69" s="45">
        <f>IF($D69,IF($D70,Analiza_Całość!D69/Analiza_Całość!D70*F70,100),"")</f>
        <v>102.11055738653074</v>
      </c>
      <c r="G69" s="41">
        <f t="shared" si="10"/>
        <v>-2.6614103901146713</v>
      </c>
      <c r="H69" s="44">
        <f>IF($C69,Analiza_Całość!F69,"")</f>
        <v>-6.6803244668365148E-4</v>
      </c>
      <c r="I69" s="43">
        <f>IF($C69,Analiza_Całość!G69,"")</f>
        <v>-1.071605546372382E-2</v>
      </c>
      <c r="J69" s="42">
        <f t="shared" si="11"/>
        <v>-1.0048023017040169E-2</v>
      </c>
      <c r="K69" s="41">
        <f>IF($D69,Analiza_Całość!I69,"")</f>
        <v>0.40764966462885077</v>
      </c>
      <c r="L69" s="40">
        <f>IF($D69,Analiza_Całość!J69,"")</f>
        <v>0</v>
      </c>
      <c r="M69" s="17">
        <f>IF($D69,Analiza_Całość!K69,"")</f>
        <v>490.62670000000003</v>
      </c>
      <c r="N69" s="39">
        <f>IF($D69,Analiza_Całość!L69,"")</f>
        <v>6.3717753246753253</v>
      </c>
    </row>
    <row r="70" spans="2:14" x14ac:dyDescent="0.3">
      <c r="B70" s="21">
        <f>BETAW20L!B69</f>
        <v>44321</v>
      </c>
      <c r="C70" s="74">
        <f t="shared" si="8"/>
        <v>1</v>
      </c>
      <c r="D70" s="73">
        <f t="shared" si="9"/>
        <v>1</v>
      </c>
      <c r="E70" s="46">
        <f>IF($D70,IF($D71,Analiza_Całość!C70/Analiza_Całość!C71*E71,100),"")</f>
        <v>104.97254352143945</v>
      </c>
      <c r="F70" s="45">
        <f>IF($D70,IF($D71,Analiza_Całość!D70/Analiza_Całość!D71*F71,100),"")</f>
        <v>103.2106636553805</v>
      </c>
      <c r="G70" s="41">
        <f t="shared" si="10"/>
        <v>-1.6784197152459268</v>
      </c>
      <c r="H70" s="44">
        <f>IF($C70,Analiza_Całość!F70,"")</f>
        <v>4.2332197960702825E-2</v>
      </c>
      <c r="I70" s="43">
        <f>IF($C70,Analiza_Całość!G70,"")</f>
        <v>4.4812305654174003E-2</v>
      </c>
      <c r="J70" s="42">
        <f t="shared" si="11"/>
        <v>2.4801076934711785E-3</v>
      </c>
      <c r="K70" s="41">
        <f>IF($D70,Analiza_Całość!I70,"")</f>
        <v>-5.5085709347324485E-2</v>
      </c>
      <c r="L70" s="40">
        <f>IF($D70,Analiza_Całość!J70,"")</f>
        <v>0</v>
      </c>
      <c r="M70" s="17">
        <f>IF($D70,Analiza_Całość!K70,"")</f>
        <v>485.66699999999997</v>
      </c>
      <c r="N70" s="39">
        <f>IF($D70,Analiza_Całość!L70,"")</f>
        <v>8.672625</v>
      </c>
    </row>
    <row r="71" spans="2:14" x14ac:dyDescent="0.3">
      <c r="B71" s="21">
        <f>BETAW20L!B70</f>
        <v>44320</v>
      </c>
      <c r="C71" s="74">
        <f t="shared" si="8"/>
        <v>1</v>
      </c>
      <c r="D71" s="73">
        <f t="shared" si="9"/>
        <v>1</v>
      </c>
      <c r="E71" s="46">
        <f>IF($D71,IF($D72,Analiza_Całość!C71/Analiza_Całość!C72*E72,100),"")</f>
        <v>100.62156794017996</v>
      </c>
      <c r="F71" s="45">
        <f>IF($D71,IF($D72,Analiza_Całość!D71/Analiza_Całość!D72*F72,100),"")</f>
        <v>98.687655929654397</v>
      </c>
      <c r="G71" s="41">
        <f t="shared" si="10"/>
        <v>-1.92196568798777</v>
      </c>
      <c r="H71" s="44">
        <f>IF($C71,Analiza_Całość!F71,"")</f>
        <v>-3.3500489707780606E-2</v>
      </c>
      <c r="I71" s="43">
        <f>IF($C71,Analiza_Całość!G71,"")</f>
        <v>-3.6387713487273772E-2</v>
      </c>
      <c r="J71" s="42">
        <f t="shared" si="11"/>
        <v>-2.8872237794931657E-3</v>
      </c>
      <c r="K71" s="41">
        <f>IF($D71,Analiza_Całość!I71,"")</f>
        <v>0.12901623891001801</v>
      </c>
      <c r="L71" s="40">
        <f>IF($D71,Analiza_Całość!J71,"")</f>
        <v>0</v>
      </c>
      <c r="M71" s="17">
        <f>IF($D71,Analiza_Całość!K71,"")</f>
        <v>651.38430000000005</v>
      </c>
      <c r="N71" s="39">
        <f>IF($D71,Analiza_Całość!L71,"")</f>
        <v>6.0877037383177575</v>
      </c>
    </row>
    <row r="72" spans="2:14" x14ac:dyDescent="0.3">
      <c r="B72" s="21">
        <f>BETAW20L!B71</f>
        <v>44316</v>
      </c>
      <c r="C72" s="74">
        <f t="shared" ref="C72:C81" si="12">IF(AND(D72,D73),1,0)</f>
        <v>1</v>
      </c>
      <c r="D72" s="73">
        <f t="shared" ref="D72:D81" si="13">IF(AND($B72&gt;=$E$3,OR($B72&lt;=$E$4,$B73&lt;$E$4)),1,0)</f>
        <v>1</v>
      </c>
      <c r="E72" s="46">
        <f>IF($D72,IF($D73,Analiza_Całość!C72/Analiza_Całość!C73*E73,100),"")</f>
        <v>104.04953849748804</v>
      </c>
      <c r="F72" s="45">
        <f>IF($D72,IF($D73,Analiza_Całość!D72/Analiza_Całość!D73*F73,100),"")</f>
        <v>102.34480826714733</v>
      </c>
      <c r="G72" s="41">
        <f t="shared" ref="G72:G81" si="14">IF($D72,(F72/E72-1)*100,"")</f>
        <v>-1.6383832691212463</v>
      </c>
      <c r="H72" s="44">
        <f>IF($C72,Analiza_Całość!F72,"")</f>
        <v>-1.2852729588221848E-2</v>
      </c>
      <c r="I72" s="43">
        <f>IF($C72,Analiza_Całość!G72,"")</f>
        <v>-1.2896551829666971E-2</v>
      </c>
      <c r="J72" s="42">
        <f t="shared" ref="J72:J81" si="15">IF($C72,I72-H72,"")</f>
        <v>-4.3822241445123228E-5</v>
      </c>
      <c r="K72" s="41">
        <f>IF($D72,Analiza_Całość!I72,"")</f>
        <v>0.37387535521553605</v>
      </c>
      <c r="L72" s="40">
        <f>IF($D72,Analiza_Całość!J72,"")</f>
        <v>0</v>
      </c>
      <c r="M72" s="17">
        <f>IF($D72,Analiza_Całość!K72,"")</f>
        <v>185.76499999999999</v>
      </c>
      <c r="N72" s="39">
        <f>IF($D72,Analiza_Całość!L72,"")</f>
        <v>4.3201162790697669</v>
      </c>
    </row>
    <row r="73" spans="2:14" x14ac:dyDescent="0.3">
      <c r="B73" s="21">
        <f>BETAW20L!B72</f>
        <v>44315</v>
      </c>
      <c r="C73" s="74">
        <f t="shared" si="12"/>
        <v>1</v>
      </c>
      <c r="D73" s="73">
        <f t="shared" si="13"/>
        <v>1</v>
      </c>
      <c r="E73" s="46">
        <f>IF($D73,IF($D74,Analiza_Całość!C73/Analiza_Całość!C74*E74,100),"")</f>
        <v>105.39549012735135</v>
      </c>
      <c r="F73" s="45">
        <f>IF($D73,IF($D74,Analiza_Całość!D73/Analiza_Całość!D74*F74,100),"")</f>
        <v>103.67325114539456</v>
      </c>
      <c r="G73" s="41">
        <f t="shared" si="14"/>
        <v>-1.6340727481562789</v>
      </c>
      <c r="H73" s="44">
        <f>IF($C73,Analiza_Całość!F73,"")</f>
        <v>2.0517675361728195E-2</v>
      </c>
      <c r="I73" s="43">
        <f>IF($C73,Analiza_Całość!G73,"")</f>
        <v>2.0458013301427935E-2</v>
      </c>
      <c r="J73" s="42">
        <f t="shared" si="15"/>
        <v>-5.9662060300259834E-5</v>
      </c>
      <c r="K73" s="41">
        <f>IF($D73,Analiza_Całość!I73,"")</f>
        <v>-8.97847502603355E-2</v>
      </c>
      <c r="L73" s="40">
        <f>IF($D73,Analiza_Całość!J73,"")</f>
        <v>0</v>
      </c>
      <c r="M73" s="17">
        <f>IF($D73,Analiza_Całość!K73,"")</f>
        <v>744.41240000000005</v>
      </c>
      <c r="N73" s="39">
        <f>IF($D73,Analiza_Całość!L73,"")</f>
        <v>4.8654405228758177</v>
      </c>
    </row>
    <row r="74" spans="2:14" x14ac:dyDescent="0.3">
      <c r="B74" s="21">
        <f>BETAW20L!B73</f>
        <v>44314</v>
      </c>
      <c r="C74" s="74">
        <f t="shared" si="12"/>
        <v>1</v>
      </c>
      <c r="D74" s="73">
        <f t="shared" si="13"/>
        <v>1</v>
      </c>
      <c r="E74" s="46">
        <f>IF($D74,IF($D75,Analiza_Całość!C74/Analiza_Całość!C75*E75,100),"")</f>
        <v>103.25505316041594</v>
      </c>
      <c r="F74" s="45">
        <f>IF($D74,IF($D75,Analiza_Całość!D74/Analiza_Całość!D75*F75,100),"")</f>
        <v>101.57385040003922</v>
      </c>
      <c r="G74" s="41">
        <f t="shared" si="14"/>
        <v>-1.6282038591998171</v>
      </c>
      <c r="H74" s="44">
        <f>IF($C74,Analiza_Całość!F74,"")</f>
        <v>3.0280978400142908E-2</v>
      </c>
      <c r="I74" s="43">
        <f>IF($C74,Analiza_Całość!G74,"")</f>
        <v>3.1189044704025365E-2</v>
      </c>
      <c r="J74" s="42">
        <f t="shared" si="15"/>
        <v>9.0806630388245643E-4</v>
      </c>
      <c r="K74" s="41">
        <f>IF($D74,Analiza_Całość!I74,"")</f>
        <v>-0.12353303206822375</v>
      </c>
      <c r="L74" s="40">
        <f>IF($D74,Analiza_Całość!J74,"")</f>
        <v>0</v>
      </c>
      <c r="M74" s="17">
        <f>IF($D74,Analiza_Całość!K74,"")</f>
        <v>546.02730000000008</v>
      </c>
      <c r="N74" s="39">
        <f>IF($D74,Analiza_Całość!L74,"")</f>
        <v>7.000350000000001</v>
      </c>
    </row>
    <row r="75" spans="2:14" x14ac:dyDescent="0.3">
      <c r="B75" s="21">
        <f>BETAW20L!B74</f>
        <v>44313</v>
      </c>
      <c r="C75" s="74">
        <f t="shared" si="12"/>
        <v>1</v>
      </c>
      <c r="D75" s="73">
        <f t="shared" si="13"/>
        <v>1</v>
      </c>
      <c r="E75" s="46">
        <f>IF($D75,IF($D76,Analiza_Całość!C75/Analiza_Całość!C76*E76,100),"")</f>
        <v>100.1752541184718</v>
      </c>
      <c r="F75" s="45">
        <f>IF($D75,IF($D76,Analiza_Całość!D75/Analiza_Całość!D76*F76,100),"")</f>
        <v>98.454752717135321</v>
      </c>
      <c r="G75" s="41">
        <f t="shared" si="14"/>
        <v>-1.7174914268764718</v>
      </c>
      <c r="H75" s="44">
        <f>IF($C75,Analiza_Całość!F75,"")</f>
        <v>-6.1856346799561502E-3</v>
      </c>
      <c r="I75" s="43">
        <f>IF($C75,Analiza_Całość!G75,"")</f>
        <v>-6.1480374252834095E-3</v>
      </c>
      <c r="J75" s="42">
        <f t="shared" si="15"/>
        <v>3.7597254672740686E-5</v>
      </c>
      <c r="K75" s="41">
        <f>IF($D75,Analiza_Całość!I75,"")</f>
        <v>8.5670756420608285E-2</v>
      </c>
      <c r="L75" s="40">
        <f>IF($D75,Analiza_Całość!J75,"")</f>
        <v>0</v>
      </c>
      <c r="M75" s="17">
        <f>IF($D75,Analiza_Całość!K75,"")</f>
        <v>82.802000000000007</v>
      </c>
      <c r="N75" s="39">
        <f>IF($D75,Analiza_Całość!L75,"")</f>
        <v>2.957214285714286</v>
      </c>
    </row>
    <row r="76" spans="2:14" x14ac:dyDescent="0.3">
      <c r="B76" s="21">
        <f>BETAW20L!B75</f>
        <v>44312</v>
      </c>
      <c r="C76" s="74">
        <f t="shared" si="12"/>
        <v>1</v>
      </c>
      <c r="D76" s="73">
        <f t="shared" si="13"/>
        <v>1</v>
      </c>
      <c r="E76" s="46">
        <f>IF($D76,IF($D77,Analiza_Całość!C76/Analiza_Całość!C77*E77,100),"")</f>
        <v>100.79682205865173</v>
      </c>
      <c r="F76" s="45">
        <f>IF($D76,IF($D77,Analiza_Całość!D76/Analiza_Całość!D77*F77,100),"")</f>
        <v>99.061920754951913</v>
      </c>
      <c r="G76" s="41">
        <f t="shared" si="14"/>
        <v>-1.7211865099182488</v>
      </c>
      <c r="H76" s="44">
        <f>IF($C76,Analiza_Całość!F76,"")</f>
        <v>1.8413107221449315E-2</v>
      </c>
      <c r="I76" s="43">
        <f>IF($C76,Analiza_Całość!G76,"")</f>
        <v>1.9216044731906471E-2</v>
      </c>
      <c r="J76" s="42">
        <f t="shared" si="15"/>
        <v>8.0293751045715581E-4</v>
      </c>
      <c r="K76" s="41">
        <f>IF($D76,Analiza_Całość!I76,"")</f>
        <v>-2.1423194641312371E-2</v>
      </c>
      <c r="L76" s="40">
        <f>IF($D76,Analiza_Całość!J76,"")</f>
        <v>0</v>
      </c>
      <c r="M76" s="17">
        <f>IF($D76,Analiza_Całość!K76,"")</f>
        <v>350.64890000000003</v>
      </c>
      <c r="N76" s="39">
        <f>IF($D76,Analiza_Całość!L76,"")</f>
        <v>15.245604347826088</v>
      </c>
    </row>
    <row r="77" spans="2:14" x14ac:dyDescent="0.3">
      <c r="B77" s="21">
        <f>BETAW20L!B76</f>
        <v>44309</v>
      </c>
      <c r="C77" s="74">
        <f t="shared" si="12"/>
        <v>1</v>
      </c>
      <c r="D77" s="73">
        <f t="shared" si="13"/>
        <v>1</v>
      </c>
      <c r="E77" s="46">
        <f>IF($D77,IF($D78,Analiza_Całość!C77/Analiza_Całość!C78*E78,100),"")</f>
        <v>98.957822175487806</v>
      </c>
      <c r="F77" s="45">
        <f>IF($D77,IF($D78,Analiza_Całość!D77/Analiza_Całość!D78*F78,100),"")</f>
        <v>97.176515486619081</v>
      </c>
      <c r="G77" s="41">
        <f t="shared" si="14"/>
        <v>-1.8000665836297669</v>
      </c>
      <c r="H77" s="44">
        <f>IF($C77,Analiza_Całość!F77,"")</f>
        <v>-3.1121090778600874E-3</v>
      </c>
      <c r="I77" s="43">
        <f>IF($C77,Analiza_Całość!G77,"")</f>
        <v>-7.344684006185178E-3</v>
      </c>
      <c r="J77" s="42">
        <f t="shared" si="15"/>
        <v>-4.2325749283250906E-3</v>
      </c>
      <c r="K77" s="41">
        <f>IF($D77,Analiza_Całość!I77,"")</f>
        <v>3.4316042463133911E-2</v>
      </c>
      <c r="L77" s="40">
        <f>IF($D77,Analiza_Całość!J77,"")</f>
        <v>0</v>
      </c>
      <c r="M77" s="17">
        <f>IF($D77,Analiza_Całość!K77,"")</f>
        <v>306.61099999999999</v>
      </c>
      <c r="N77" s="39">
        <f>IF($D77,Analiza_Całość!L77,"")</f>
        <v>4.8668412698412693</v>
      </c>
    </row>
    <row r="78" spans="2:14" x14ac:dyDescent="0.3">
      <c r="B78" s="21">
        <f>BETAW20L!B77</f>
        <v>44308</v>
      </c>
      <c r="C78" s="74">
        <f t="shared" si="12"/>
        <v>1</v>
      </c>
      <c r="D78" s="73">
        <f t="shared" si="13"/>
        <v>1</v>
      </c>
      <c r="E78" s="46">
        <f>IF($D78,IF($D79,Analiza_Całość!C78/Analiza_Całość!C79*E79,100),"")</f>
        <v>99.266269423998153</v>
      </c>
      <c r="F78" s="45">
        <f>IF($D78,IF($D79,Analiza_Całość!D78/Analiza_Całość!D79*F79,100),"")</f>
        <v>97.892873778044034</v>
      </c>
      <c r="G78" s="41">
        <f t="shared" si="14"/>
        <v>-1.3835471544597966</v>
      </c>
      <c r="H78" s="44">
        <f>IF($C78,Analiza_Całość!F78,"")</f>
        <v>7.3715632093862421E-3</v>
      </c>
      <c r="I78" s="43">
        <f>IF($C78,Analiza_Całość!G78,"")</f>
        <v>2.8463990052472578E-3</v>
      </c>
      <c r="J78" s="42">
        <f t="shared" si="15"/>
        <v>-4.5251642041389843E-3</v>
      </c>
      <c r="K78" s="41">
        <f>IF($D78,Analiza_Całość!I78,"")</f>
        <v>1.9641136088655031E-2</v>
      </c>
      <c r="L78" s="40">
        <f>IF($D78,Analiza_Całość!J78,"")</f>
        <v>0</v>
      </c>
      <c r="M78" s="17">
        <f>IF($D78,Analiza_Całość!K78,"")</f>
        <v>266.54750000000001</v>
      </c>
      <c r="N78" s="39">
        <f>IF($D78,Analiza_Całość!L78,"")</f>
        <v>10.251826923076923</v>
      </c>
    </row>
    <row r="79" spans="2:14" x14ac:dyDescent="0.3">
      <c r="B79" s="21">
        <f>BETAW20L!B78</f>
        <v>44307</v>
      </c>
      <c r="C79" s="74">
        <f t="shared" si="12"/>
        <v>1</v>
      </c>
      <c r="D79" s="73">
        <f t="shared" si="13"/>
        <v>1</v>
      </c>
      <c r="E79" s="46">
        <f>IF($D79,IF($D80,Analiza_Całość!C79/Analiza_Całość!C80*E80,100),"")</f>
        <v>98.537212291155527</v>
      </c>
      <c r="F79" s="45">
        <f>IF($D79,IF($D80,Analiza_Całość!D79/Analiza_Całość!D80*F80,100),"")</f>
        <v>97.614627786919684</v>
      </c>
      <c r="G79" s="41">
        <f t="shared" si="14"/>
        <v>-0.93628029734574847</v>
      </c>
      <c r="H79" s="44">
        <f>IF($C79,Analiza_Całość!F79,"")</f>
        <v>-5.4158373771944039E-3</v>
      </c>
      <c r="I79" s="43">
        <f>IF($C79,Analiza_Całość!G79,"")</f>
        <v>3.8999678212017991E-4</v>
      </c>
      <c r="J79" s="42">
        <f t="shared" si="15"/>
        <v>5.8058341593145834E-3</v>
      </c>
      <c r="K79" s="41">
        <f>IF($D79,Analiza_Całość!I79,"")</f>
        <v>-0.92851252405891094</v>
      </c>
      <c r="L79" s="40">
        <f>IF($D79,Analiza_Całość!J79,"")</f>
        <v>0</v>
      </c>
      <c r="M79" s="17">
        <f>IF($D79,Analiza_Całość!K79,"")</f>
        <v>222.56899999999999</v>
      </c>
      <c r="N79" s="39">
        <f>IF($D79,Analiza_Całość!L79,"")</f>
        <v>4.9459777777777774</v>
      </c>
    </row>
    <row r="80" spans="2:14" x14ac:dyDescent="0.3">
      <c r="B80" s="21">
        <f>BETAW20L!B79</f>
        <v>44306</v>
      </c>
      <c r="C80" s="74">
        <f t="shared" si="12"/>
        <v>1</v>
      </c>
      <c r="D80" s="73">
        <f t="shared" si="13"/>
        <v>1</v>
      </c>
      <c r="E80" s="46">
        <f>IF($D80,IF($D81,Analiza_Całość!C80/Analiza_Całość!C81*E81,100),"")</f>
        <v>99.072321532889376</v>
      </c>
      <c r="F80" s="45">
        <f>IF($D80,IF($D81,Analiza_Całość!D80/Analiza_Całość!D81*F81,100),"")</f>
        <v>97.576565818699919</v>
      </c>
      <c r="G80" s="41">
        <f t="shared" si="14"/>
        <v>-1.509761446029001</v>
      </c>
      <c r="H80" s="44">
        <f>IF($C80,Analiza_Całość!F80,"")</f>
        <v>-1.1304325448485704E-2</v>
      </c>
      <c r="I80" s="43">
        <f>IF($C80,Analiza_Całość!G80,"")</f>
        <v>-9.8252780490752228E-3</v>
      </c>
      <c r="J80" s="42">
        <f t="shared" si="15"/>
        <v>1.4790473994104811E-3</v>
      </c>
      <c r="K80" s="41">
        <f>IF($D80,Analiza_Całość!I80,"")</f>
        <v>8.6840310505387208E-2</v>
      </c>
      <c r="L80" s="40">
        <f>IF($D80,Analiza_Całość!J80,"")</f>
        <v>0</v>
      </c>
      <c r="M80" s="17">
        <f>IF($D80,Analiza_Całość!K80,"")</f>
        <v>265.4914</v>
      </c>
      <c r="N80" s="39">
        <f>IF($D80,Analiza_Całość!L80,"")</f>
        <v>5.6487531914893614</v>
      </c>
    </row>
    <row r="81" spans="2:14" x14ac:dyDescent="0.3">
      <c r="B81" s="21">
        <f>BETAW20L!B80</f>
        <v>44305</v>
      </c>
      <c r="C81" s="74">
        <f t="shared" si="12"/>
        <v>1</v>
      </c>
      <c r="D81" s="73">
        <f t="shared" si="13"/>
        <v>1</v>
      </c>
      <c r="E81" s="46">
        <f>IF($D81,IF($D82,Analiza_Całość!C81/Analiza_Całość!C82*E82,100),"")</f>
        <v>100.19862133426805</v>
      </c>
      <c r="F81" s="45">
        <f>IF($D81,IF($D82,Analiza_Całość!D81/Analiza_Całość!D82*F82,100),"")</f>
        <v>98.540008002044431</v>
      </c>
      <c r="G81" s="41">
        <f t="shared" si="14"/>
        <v>-1.6553255026238278</v>
      </c>
      <c r="H81" s="44">
        <f>IF($C81,Analiza_Całość!F81,"")</f>
        <v>-1.3297390550502919E-2</v>
      </c>
      <c r="I81" s="43">
        <f>IF($C81,Analiza_Całość!G81,"")</f>
        <v>-1.267699940618593E-2</v>
      </c>
      <c r="J81" s="42">
        <f t="shared" si="15"/>
        <v>6.2039114431698857E-4</v>
      </c>
      <c r="K81" s="41">
        <f>IF($D81,Analiza_Całość!I81,"")</f>
        <v>0.2281419966202014</v>
      </c>
      <c r="L81" s="40">
        <f>IF($D81,Analiza_Całość!J81,"")</f>
        <v>0</v>
      </c>
      <c r="M81" s="17">
        <f>IF($D81,Analiza_Całość!K81,"")</f>
        <v>322.63559999999995</v>
      </c>
      <c r="N81" s="39">
        <f>IF($D81,Analiza_Całość!L81,"")</f>
        <v>3.3961642105263152</v>
      </c>
    </row>
    <row r="82" spans="2:14" x14ac:dyDescent="0.3">
      <c r="B82" s="21">
        <f>BETAW20L!B81</f>
        <v>44302</v>
      </c>
      <c r="C82" s="74">
        <f t="shared" ref="C82:C109" si="16">IF(AND(D82,D83),1,0)</f>
        <v>1</v>
      </c>
      <c r="D82" s="73">
        <f t="shared" ref="D82:D109" si="17">IF(AND($B82&gt;=$E$3,OR($B82&lt;=$E$4,$B83&lt;$E$4)),1,0)</f>
        <v>1</v>
      </c>
      <c r="E82" s="46">
        <f>IF($D82,IF($D83,Analiza_Całość!C82/Analiza_Całość!C83*E83,100),"")</f>
        <v>101.53989952097211</v>
      </c>
      <c r="F82" s="45">
        <f>IF($D82,IF($D83,Analiza_Całość!D82/Analiza_Całość!D83*F83,100),"")</f>
        <v>99.797151190841944</v>
      </c>
      <c r="G82" s="41">
        <f t="shared" ref="G82:G109" si="18">IF($D82,(F82/E82-1)*100,"")</f>
        <v>-1.7163187459824258</v>
      </c>
      <c r="H82" s="44">
        <f>IF($C82,Analiza_Całość!F82,"")</f>
        <v>-6.9715459171014746E-3</v>
      </c>
      <c r="I82" s="43">
        <f>IF($C82,Analiza_Całość!G82,"")</f>
        <v>-9.8188655147658978E-3</v>
      </c>
      <c r="J82" s="42">
        <f t="shared" ref="J82:J109" si="19">IF($C82,I82-H82,"")</f>
        <v>-2.8473195976644232E-3</v>
      </c>
      <c r="K82" s="41">
        <f>IF($D82,Analiza_Całość!I82,"")</f>
        <v>-5.4324430783503352E-2</v>
      </c>
      <c r="L82" s="40">
        <f>IF($D82,Analiza_Całość!J82,"")</f>
        <v>0</v>
      </c>
      <c r="M82" s="17">
        <f>IF($D82,Analiza_Całość!K82,"")</f>
        <v>222.03110000000001</v>
      </c>
      <c r="N82" s="39">
        <f>IF($D82,Analiza_Całość!L82,"")</f>
        <v>4.6256479166666669</v>
      </c>
    </row>
    <row r="83" spans="2:14" x14ac:dyDescent="0.3">
      <c r="B83" s="21">
        <f>BETAW20L!B82</f>
        <v>44301</v>
      </c>
      <c r="C83" s="74">
        <f t="shared" si="16"/>
        <v>1</v>
      </c>
      <c r="D83" s="73">
        <f t="shared" si="17"/>
        <v>1</v>
      </c>
      <c r="E83" s="46">
        <f>IF($D83,IF($D84,Analiza_Całość!C83/Analiza_Całość!C84*E84,100),"")</f>
        <v>102.25026288117773</v>
      </c>
      <c r="F83" s="45">
        <f>IF($D83,IF($D84,Analiza_Całość!D83/Analiza_Całość!D84*F84,100),"")</f>
        <v>100.78187250882465</v>
      </c>
      <c r="G83" s="41">
        <f t="shared" si="18"/>
        <v>-1.4360749116698712</v>
      </c>
      <c r="H83" s="44">
        <f>IF($C83,Analiza_Całość!F83,"")</f>
        <v>7.2477381486491113E-3</v>
      </c>
      <c r="I83" s="43">
        <f>IF($C83,Analiza_Całość!G83,"")</f>
        <v>7.6481910361072729E-3</v>
      </c>
      <c r="J83" s="42">
        <f t="shared" si="19"/>
        <v>4.0045288745816157E-4</v>
      </c>
      <c r="K83" s="41">
        <f>IF($D83,Analiza_Całość!I83,"")</f>
        <v>-1.0575167395998619E-2</v>
      </c>
      <c r="L83" s="40">
        <f>IF($D83,Analiza_Całość!J83,"")</f>
        <v>0</v>
      </c>
      <c r="M83" s="17">
        <f>IF($D83,Analiza_Całość!K83,"")</f>
        <v>246.24250000000001</v>
      </c>
      <c r="N83" s="39">
        <f>IF($D83,Analiza_Całość!L83,"")</f>
        <v>4.9248500000000002</v>
      </c>
    </row>
    <row r="84" spans="2:14" x14ac:dyDescent="0.3">
      <c r="B84" s="21">
        <f>BETAW20L!B83</f>
        <v>44300</v>
      </c>
      <c r="C84" s="74">
        <f t="shared" si="16"/>
        <v>1</v>
      </c>
      <c r="D84" s="73">
        <f t="shared" si="17"/>
        <v>1</v>
      </c>
      <c r="E84" s="46">
        <f>IF($D84,IF($D85,Analiza_Całość!C84/Analiza_Całość!C85*E85,100),"")</f>
        <v>101.51185886201662</v>
      </c>
      <c r="F84" s="45">
        <f>IF($D84,IF($D85,Analiza_Całość!D84/Analiza_Całość!D85*F85,100),"")</f>
        <v>100.01401360367568</v>
      </c>
      <c r="G84" s="41">
        <f t="shared" si="18"/>
        <v>-1.4755372181460502</v>
      </c>
      <c r="H84" s="44">
        <f>IF($C84,Analiza_Całość!F84,"")</f>
        <v>3.7000446011595176E-2</v>
      </c>
      <c r="I84" s="43">
        <f>IF($C84,Analiza_Całość!G84,"")</f>
        <v>4.1860345419644278E-2</v>
      </c>
      <c r="J84" s="42">
        <f t="shared" si="19"/>
        <v>4.8598994080491023E-3</v>
      </c>
      <c r="K84" s="41">
        <f>IF($D84,Analiza_Całość!I84,"")</f>
        <v>-0.24596223506684334</v>
      </c>
      <c r="L84" s="40">
        <f>IF($D84,Analiza_Całość!J84,"")</f>
        <v>0</v>
      </c>
      <c r="M84" s="17">
        <f>IF($D84,Analiza_Całość!K84,"")</f>
        <v>239.7749</v>
      </c>
      <c r="N84" s="39">
        <f>IF($D84,Analiza_Całość!L84,"")</f>
        <v>5.4494295454545458</v>
      </c>
    </row>
    <row r="85" spans="2:14" x14ac:dyDescent="0.3">
      <c r="B85" s="21">
        <f>BETAW20L!B84</f>
        <v>44299</v>
      </c>
      <c r="C85" s="74">
        <f t="shared" si="16"/>
        <v>1</v>
      </c>
      <c r="D85" s="73">
        <f t="shared" si="17"/>
        <v>1</v>
      </c>
      <c r="E85" s="46">
        <f>IF($D85,IF($D86,Analiza_Całość!C85/Analiza_Całość!C86*E86,100),"")</f>
        <v>97.824512209370269</v>
      </c>
      <c r="F85" s="45">
        <f>IF($D85,IF($D86,Analiza_Całość!D85/Analiza_Całość!D86*F86,100),"")</f>
        <v>95.913809145817325</v>
      </c>
      <c r="G85" s="41">
        <f t="shared" si="18"/>
        <v>-1.9531945730161482</v>
      </c>
      <c r="H85" s="44">
        <f>IF($C85,Analiza_Całość!F85,"")</f>
        <v>-7.9465574840295542E-3</v>
      </c>
      <c r="I85" s="43">
        <f>IF($C85,Analiza_Całość!G85,"")</f>
        <v>-1.3802866898313655E-2</v>
      </c>
      <c r="J85" s="42">
        <f t="shared" si="19"/>
        <v>-5.8563094142841006E-3</v>
      </c>
      <c r="K85" s="41">
        <f>IF($D85,Analiza_Całość!I85,"")</f>
        <v>3.0773782828918961E-2</v>
      </c>
      <c r="L85" s="40">
        <f>IF($D85,Analiza_Całość!J85,"")</f>
        <v>0</v>
      </c>
      <c r="M85" s="17">
        <f>IF($D85,Analiza_Całość!K85,"")</f>
        <v>188.0951</v>
      </c>
      <c r="N85" s="39">
        <f>IF($D85,Analiza_Całość!L85,"")</f>
        <v>7.2344269230769234</v>
      </c>
    </row>
    <row r="86" spans="2:14" x14ac:dyDescent="0.3">
      <c r="B86" s="21">
        <f>BETAW20L!B85</f>
        <v>44298</v>
      </c>
      <c r="C86" s="74">
        <f t="shared" si="16"/>
        <v>1</v>
      </c>
      <c r="D86" s="73">
        <f t="shared" si="17"/>
        <v>1</v>
      </c>
      <c r="E86" s="46">
        <f>IF($D86,IF($D87,Analiza_Całość!C86/Analiza_Całość!C87*E87,100),"")</f>
        <v>98.604977216964613</v>
      </c>
      <c r="F86" s="45">
        <f>IF($D86,IF($D87,Analiza_Całość!D86/Analiza_Całość!D87*F87,100),"")</f>
        <v>97.246873578174359</v>
      </c>
      <c r="G86" s="41">
        <f t="shared" si="18"/>
        <v>-1.3773175321586062</v>
      </c>
      <c r="H86" s="44">
        <f>IF($C86,Analiza_Całość!F86,"")</f>
        <v>7.5166861999757615E-3</v>
      </c>
      <c r="I86" s="43">
        <f>IF($C86,Analiza_Całość!G86,"")</f>
        <v>7.6459721909900059E-3</v>
      </c>
      <c r="J86" s="42">
        <f t="shared" si="19"/>
        <v>1.2928599101424444E-4</v>
      </c>
      <c r="K86" s="41">
        <f>IF($D86,Analiza_Całość!I86,"")</f>
        <v>-0.47648832992791545</v>
      </c>
      <c r="L86" s="40">
        <f>IF($D86,Analiza_Całość!J86,"")</f>
        <v>0</v>
      </c>
      <c r="M86" s="17">
        <f>IF($D86,Analiza_Całość!K86,"")</f>
        <v>127.15649999999999</v>
      </c>
      <c r="N86" s="39">
        <f>IF($D86,Analiza_Całość!L86,"")</f>
        <v>6.055071428571428</v>
      </c>
    </row>
    <row r="87" spans="2:14" x14ac:dyDescent="0.3">
      <c r="B87" s="21">
        <f>BETAW20L!B86</f>
        <v>44295</v>
      </c>
      <c r="C87" s="74">
        <f t="shared" si="16"/>
        <v>1</v>
      </c>
      <c r="D87" s="73">
        <f t="shared" si="17"/>
        <v>1</v>
      </c>
      <c r="E87" s="46">
        <f>IF($D87,IF($D88,Analiza_Całość!C87/Analiza_Całość!C88*E88,100),"")</f>
        <v>97.86657319780349</v>
      </c>
      <c r="F87" s="45">
        <f>IF($D87,IF($D88,Analiza_Całość!D87/Analiza_Całość!D88*F88,100),"")</f>
        <v>96.50616202565223</v>
      </c>
      <c r="G87" s="41">
        <f t="shared" si="18"/>
        <v>-1.3900672392009206</v>
      </c>
      <c r="H87" s="44">
        <f>IF($C87,Analiza_Całość!F87,"")</f>
        <v>-5.2866076975173985E-3</v>
      </c>
      <c r="I87" s="43">
        <f>IF($C87,Analiza_Całość!G87,"")</f>
        <v>-4.5091814137056012E-3</v>
      </c>
      <c r="J87" s="42">
        <f t="shared" si="19"/>
        <v>7.7742628381179731E-4</v>
      </c>
      <c r="K87" s="41">
        <f>IF($D87,Analiza_Całość!I87,"")</f>
        <v>1.3268990067473618</v>
      </c>
      <c r="L87" s="40">
        <f>IF($D87,Analiza_Całość!J87,"")</f>
        <v>0</v>
      </c>
      <c r="M87" s="17">
        <f>IF($D87,Analiza_Całość!K87,"")</f>
        <v>133.56429999999997</v>
      </c>
      <c r="N87" s="39">
        <f>IF($D87,Analiza_Całość!L87,"")</f>
        <v>4.4521433333333329</v>
      </c>
    </row>
    <row r="88" spans="2:14" x14ac:dyDescent="0.3">
      <c r="B88" s="21">
        <f>BETAW20L!B87</f>
        <v>44294</v>
      </c>
      <c r="C88" s="74">
        <f t="shared" si="16"/>
        <v>1</v>
      </c>
      <c r="D88" s="73">
        <f t="shared" si="17"/>
        <v>1</v>
      </c>
      <c r="E88" s="46">
        <f>IF($D88,IF($D89,Analiza_Całość!C88/Analiza_Całość!C89*E89,100),"")</f>
        <v>98.38532538847997</v>
      </c>
      <c r="F88" s="45">
        <f>IF($D88,IF($D89,Analiza_Całość!D88/Analiza_Całość!D89*F89,100),"")</f>
        <v>96.942308410348957</v>
      </c>
      <c r="G88" s="41">
        <f t="shared" si="18"/>
        <v>-1.466699400986049</v>
      </c>
      <c r="H88" s="44">
        <f>IF($C88,Analiza_Całość!F88,"")</f>
        <v>-1.8589207961291834E-2</v>
      </c>
      <c r="I88" s="43">
        <f>IF($C88,Analiza_Całość!G88,"")</f>
        <v>-1.9811270820697433E-2</v>
      </c>
      <c r="J88" s="42">
        <f t="shared" si="19"/>
        <v>-1.2220628594055982E-3</v>
      </c>
      <c r="K88" s="41">
        <f>IF($D88,Analiza_Całość!I88,"")</f>
        <v>0.19838023458722542</v>
      </c>
      <c r="L88" s="40">
        <f>IF($D88,Analiza_Całość!J88,"")</f>
        <v>0</v>
      </c>
      <c r="M88" s="17">
        <f>IF($D88,Analiza_Całość!K88,"")</f>
        <v>504.0127</v>
      </c>
      <c r="N88" s="39">
        <f>IF($D88,Analiza_Całość!L88,"")</f>
        <v>10.500264583333333</v>
      </c>
    </row>
    <row r="89" spans="2:14" x14ac:dyDescent="0.3">
      <c r="B89" s="21">
        <f>BETAW20L!B88</f>
        <v>44293</v>
      </c>
      <c r="C89" s="74">
        <f t="shared" si="16"/>
        <v>1</v>
      </c>
      <c r="D89" s="73">
        <f t="shared" si="17"/>
        <v>1</v>
      </c>
      <c r="E89" s="46">
        <f>IF($D89,IF($D90,Analiza_Całość!C89/Analiza_Całość!C90*E90,100),"")</f>
        <v>100.23133543638275</v>
      </c>
      <c r="F89" s="45">
        <f>IF($D89,IF($D90,Analiza_Całość!D89/Analiza_Całość!D90*F90,100),"")</f>
        <v>98.882009263933611</v>
      </c>
      <c r="G89" s="41">
        <f t="shared" si="18"/>
        <v>-1.346211907258843</v>
      </c>
      <c r="H89" s="44">
        <f>IF($C89,Analiza_Całość!F89,"")</f>
        <v>-1.4143918005217993E-2</v>
      </c>
      <c r="I89" s="43">
        <f>IF($C89,Analiza_Całość!G89,"")</f>
        <v>-1.6901703732680223E-2</v>
      </c>
      <c r="J89" s="42">
        <f t="shared" si="19"/>
        <v>-2.7577857274622298E-3</v>
      </c>
      <c r="K89" s="41">
        <f>IF($D89,Analiza_Całość!I89,"")</f>
        <v>3.3665925261905372E-2</v>
      </c>
      <c r="L89" s="40">
        <f>IF($D89,Analiza_Całość!J89,"")</f>
        <v>0</v>
      </c>
      <c r="M89" s="17">
        <f>IF($D89,Analiza_Całość!K89,"")</f>
        <v>314.73070000000001</v>
      </c>
      <c r="N89" s="39">
        <f>IF($D89,Analiza_Całość!L89,"")</f>
        <v>5.2455116666666672</v>
      </c>
    </row>
    <row r="90" spans="2:14" x14ac:dyDescent="0.3">
      <c r="B90" s="21">
        <f>BETAW20L!B89</f>
        <v>44292</v>
      </c>
      <c r="C90" s="74">
        <f t="shared" si="16"/>
        <v>1</v>
      </c>
      <c r="D90" s="73">
        <f t="shared" si="17"/>
        <v>1</v>
      </c>
      <c r="E90" s="46">
        <f>IF($D90,IF($D91,Analiza_Całość!C90/Analiza_Całość!C91*E91,100),"")</f>
        <v>101.65907232153289</v>
      </c>
      <c r="F90" s="45">
        <f>IF($D90,IF($D91,Analiza_Całość!D90/Analiza_Całość!D91*F91,100),"")</f>
        <v>100.56748729045152</v>
      </c>
      <c r="G90" s="41">
        <f t="shared" si="18"/>
        <v>-1.0737704035197582</v>
      </c>
      <c r="H90" s="44">
        <f>IF($C90,Analiza_Całość!F90,"")</f>
        <v>5.8109398952205023E-2</v>
      </c>
      <c r="I90" s="43">
        <f>IF($C90,Analiza_Całość!G90,"")</f>
        <v>6.1276061884976286E-2</v>
      </c>
      <c r="J90" s="42">
        <f t="shared" si="19"/>
        <v>3.1666629327712636E-3</v>
      </c>
      <c r="K90" s="41">
        <f>IF($D90,Analiza_Całość!I90,"")</f>
        <v>-0.39594435346592682</v>
      </c>
      <c r="L90" s="40">
        <f>IF($D90,Analiza_Całość!J90,"")</f>
        <v>0</v>
      </c>
      <c r="M90" s="17">
        <f>IF($D90,Analiza_Całość!K90,"")</f>
        <v>717.65919999999994</v>
      </c>
      <c r="N90" s="39">
        <f>IF($D90,Analiza_Całość!L90,"")</f>
        <v>7.3985484536082469</v>
      </c>
    </row>
    <row r="91" spans="2:14" x14ac:dyDescent="0.3">
      <c r="B91" s="21">
        <f>BETAW20L!B90</f>
        <v>44287</v>
      </c>
      <c r="C91" s="74">
        <f t="shared" si="16"/>
        <v>1</v>
      </c>
      <c r="D91" s="73">
        <f t="shared" si="17"/>
        <v>1</v>
      </c>
      <c r="E91" s="46">
        <f>IF($D91,IF($D92,Analiza_Całość!C91/Analiza_Całość!C92*E92,100),"")</f>
        <v>95.920084121976856</v>
      </c>
      <c r="F91" s="45">
        <f>IF($D91,IF($D92,Analiza_Całość!D91/Analiza_Całość!D92*F92,100),"")</f>
        <v>94.590112879178022</v>
      </c>
      <c r="G91" s="41">
        <f t="shared" si="18"/>
        <v>-1.3865409470529388</v>
      </c>
      <c r="H91" s="44">
        <f>IF($C91,Analiza_Całość!F91,"")</f>
        <v>1.5911937929768315E-2</v>
      </c>
      <c r="I91" s="43">
        <f>IF($C91,Analiza_Całość!G91,"")</f>
        <v>1.2653155644508552E-2</v>
      </c>
      <c r="J91" s="42">
        <f t="shared" si="19"/>
        <v>-3.2587822852597637E-3</v>
      </c>
      <c r="K91" s="41">
        <f>IF($D91,Analiza_Całość!I91,"")</f>
        <v>6.5118288144927483E-2</v>
      </c>
      <c r="L91" s="40">
        <f>IF($D91,Analiza_Całość!J91,"")</f>
        <v>0</v>
      </c>
      <c r="M91" s="17">
        <f>IF($D91,Analiza_Całość!K91,"")</f>
        <v>32.485430000000001</v>
      </c>
      <c r="N91" s="39">
        <f>IF($D91,Analiza_Całość!L91,"")</f>
        <v>3.6094922222222223</v>
      </c>
    </row>
    <row r="92" spans="2:14" x14ac:dyDescent="0.3">
      <c r="B92" s="21">
        <f>BETAW20L!B91</f>
        <v>44286</v>
      </c>
      <c r="C92" s="74">
        <f t="shared" si="16"/>
        <v>1</v>
      </c>
      <c r="D92" s="73">
        <f t="shared" si="17"/>
        <v>1</v>
      </c>
      <c r="E92" s="46">
        <f>IF($D92,IF($D93,Analiza_Całość!C92/Analiza_Całość!C93*E93,100),"")</f>
        <v>94.405888538380637</v>
      </c>
      <c r="F92" s="45">
        <f>IF($D92,IF($D93,Analiza_Całość!D92/Analiza_Całość!D93*F93,100),"")</f>
        <v>93.40078967205595</v>
      </c>
      <c r="G92" s="41">
        <f t="shared" si="18"/>
        <v>-1.0646569635495373</v>
      </c>
      <c r="H92" s="44">
        <f>IF($C92,Analiza_Całość!F92,"")</f>
        <v>-3.582594909987585E-3</v>
      </c>
      <c r="I92" s="43">
        <f>IF($C92,Analiza_Całość!G92,"")</f>
        <v>-5.4680802039208656E-3</v>
      </c>
      <c r="J92" s="42">
        <f t="shared" si="19"/>
        <v>-1.8854852939332806E-3</v>
      </c>
      <c r="K92" s="41">
        <f>IF($D92,Analiza_Całość!I92,"")</f>
        <v>-0.19125976824495572</v>
      </c>
      <c r="L92" s="40">
        <f>IF($D92,Analiza_Całość!J92,"")</f>
        <v>0</v>
      </c>
      <c r="M92" s="17">
        <f>IF($D92,Analiza_Całość!K92,"")</f>
        <v>382.88759999999996</v>
      </c>
      <c r="N92" s="39">
        <f>IF($D92,Analiza_Całość!L92,"")</f>
        <v>15.953649999999998</v>
      </c>
    </row>
    <row r="93" spans="2:14" x14ac:dyDescent="0.3">
      <c r="B93" s="21">
        <f>BETAW20L!B92</f>
        <v>44285</v>
      </c>
      <c r="C93" s="74">
        <f t="shared" si="16"/>
        <v>1</v>
      </c>
      <c r="D93" s="73">
        <f t="shared" si="17"/>
        <v>1</v>
      </c>
      <c r="E93" s="46">
        <f>IF($D93,IF($D94,Analiza_Całość!C93/Analiza_Całość!C94*E94,100),"")</f>
        <v>94.74471316742607</v>
      </c>
      <c r="F93" s="45">
        <f>IF($D93,IF($D94,Analiza_Całość!D93/Analiza_Całość!D94*F94,100),"")</f>
        <v>93.912911566857588</v>
      </c>
      <c r="G93" s="41">
        <f t="shared" si="18"/>
        <v>-0.8779398583418363</v>
      </c>
      <c r="H93" s="44">
        <f>IF($C93,Analiza_Całość!F93,"")</f>
        <v>-1.1012976002138988E-2</v>
      </c>
      <c r="I93" s="43">
        <f>IF($C93,Analiza_Całość!G93,"")</f>
        <v>-8.4486500404236109E-3</v>
      </c>
      <c r="J93" s="42">
        <f t="shared" si="19"/>
        <v>2.5643259617153767E-3</v>
      </c>
      <c r="K93" s="41">
        <f>IF($D93,Analiza_Całość!I93,"")</f>
        <v>-1.4483144746413323E-2</v>
      </c>
      <c r="L93" s="40">
        <f>IF($D93,Analiza_Całość!J93,"")</f>
        <v>0</v>
      </c>
      <c r="M93" s="17">
        <f>IF($D93,Analiza_Całość!K93,"")</f>
        <v>210.51560000000001</v>
      </c>
      <c r="N93" s="39">
        <f>IF($D93,Analiza_Całość!L93,"")</f>
        <v>4.3857416666666671</v>
      </c>
    </row>
    <row r="94" spans="2:14" x14ac:dyDescent="0.3">
      <c r="B94" s="21">
        <f>BETAW20L!B93</f>
        <v>44284</v>
      </c>
      <c r="C94" s="74">
        <f t="shared" si="16"/>
        <v>1</v>
      </c>
      <c r="D94" s="73">
        <f t="shared" si="17"/>
        <v>1</v>
      </c>
      <c r="E94" s="46">
        <f>IF($D94,IF($D95,Analiza_Całość!C94/Analiza_Całość!C95*E95,100),"")</f>
        <v>95.793901156677165</v>
      </c>
      <c r="F94" s="45">
        <f>IF($D94,IF($D95,Analiza_Całość!D94/Analiza_Całość!D95*F95,100),"")</f>
        <v>94.709710087292351</v>
      </c>
      <c r="G94" s="41">
        <f t="shared" si="18"/>
        <v>-1.1317955071185049</v>
      </c>
      <c r="H94" s="44">
        <f>IF($C94,Analiza_Całość!F94,"")</f>
        <v>3.5126167873721248E-2</v>
      </c>
      <c r="I94" s="43">
        <f>IF($C94,Analiza_Całość!G94,"")</f>
        <v>3.4496487405900042E-2</v>
      </c>
      <c r="J94" s="42">
        <f t="shared" si="19"/>
        <v>-6.296804678212059E-4</v>
      </c>
      <c r="K94" s="41">
        <f>IF($D94,Analiza_Całość!I94,"")</f>
        <v>-3.4760746185413804E-2</v>
      </c>
      <c r="L94" s="40">
        <f>IF($D94,Analiza_Całość!J94,"")</f>
        <v>0</v>
      </c>
      <c r="M94" s="17">
        <f>IF($D94,Analiza_Całość!K94,"")</f>
        <v>496.78309999999999</v>
      </c>
      <c r="N94" s="39">
        <f>IF($D94,Analiza_Całość!L94,"")</f>
        <v>6.3690141025641021</v>
      </c>
    </row>
    <row r="95" spans="2:14" x14ac:dyDescent="0.3">
      <c r="B95" s="21">
        <f>BETAW20L!B94</f>
        <v>44281</v>
      </c>
      <c r="C95" s="74">
        <f t="shared" si="16"/>
        <v>1</v>
      </c>
      <c r="D95" s="73">
        <f t="shared" si="17"/>
        <v>1</v>
      </c>
      <c r="E95" s="46">
        <f>IF($D95,IF($D96,Analiza_Całość!C95/Analiza_Całość!C96*E96,100),"")</f>
        <v>92.487440121509522</v>
      </c>
      <c r="F95" s="45">
        <f>IF($D95,IF($D96,Analiza_Całość!D95/Analiza_Całość!D96*F96,100),"")</f>
        <v>91.498267966132985</v>
      </c>
      <c r="G95" s="41">
        <f t="shared" si="18"/>
        <v>-1.0695205252485795</v>
      </c>
      <c r="H95" s="44">
        <f>IF($C95,Analiza_Całość!F95,"")</f>
        <v>4.3636715143910286E-2</v>
      </c>
      <c r="I95" s="43">
        <f>IF($C95,Analiza_Całość!G95,"")</f>
        <v>4.5995778176596482E-2</v>
      </c>
      <c r="J95" s="42">
        <f t="shared" si="19"/>
        <v>2.3590630326861955E-3</v>
      </c>
      <c r="K95" s="41">
        <f>IF($D95,Analiza_Całość!I95,"")</f>
        <v>4.7571752568886794E-2</v>
      </c>
      <c r="L95" s="40">
        <f>IF($D95,Analiza_Całość!J95,"")</f>
        <v>0</v>
      </c>
      <c r="M95" s="17">
        <f>IF($D95,Analiza_Całość!K95,"")</f>
        <v>445.6148</v>
      </c>
      <c r="N95" s="39">
        <f>IF($D95,Analiza_Całość!L95,"")</f>
        <v>4.7915569892473115</v>
      </c>
    </row>
    <row r="96" spans="2:14" x14ac:dyDescent="0.3">
      <c r="B96" s="21">
        <f>BETAW20L!B95</f>
        <v>44280</v>
      </c>
      <c r="C96" s="74">
        <f t="shared" si="16"/>
        <v>1</v>
      </c>
      <c r="D96" s="73">
        <f t="shared" si="17"/>
        <v>1</v>
      </c>
      <c r="E96" s="46">
        <f>IF($D96,IF($D97,Analiza_Całość!C96/Analiza_Całość!C97*E97,100),"")</f>
        <v>88.538380651945317</v>
      </c>
      <c r="F96" s="45">
        <f>IF($D96,IF($D97,Analiza_Całość!D96/Analiza_Całość!D97*F97,100),"")</f>
        <v>87.385054298916046</v>
      </c>
      <c r="G96" s="41">
        <f t="shared" si="18"/>
        <v>-1.3026286956423272</v>
      </c>
      <c r="H96" s="44">
        <f>IF($C96,Analiza_Całość!F96,"")</f>
        <v>-2.4608926541752615E-2</v>
      </c>
      <c r="I96" s="43">
        <f>IF($C96,Analiza_Całość!G96,"")</f>
        <v>-2.3231914398094404E-2</v>
      </c>
      <c r="J96" s="42">
        <f t="shared" si="19"/>
        <v>1.3770121436582107E-3</v>
      </c>
      <c r="K96" s="41">
        <f>IF($D96,Analiza_Całość!I96,"")</f>
        <v>0.10732966079118889</v>
      </c>
      <c r="L96" s="40">
        <f>IF($D96,Analiza_Całość!J96,"")</f>
        <v>696.85207103594075</v>
      </c>
      <c r="M96" s="17">
        <f>IF($D96,Analiza_Całość!K96,"")</f>
        <v>470.35720000000003</v>
      </c>
      <c r="N96" s="39">
        <f>IF($D96,Analiza_Całość!L96,"")</f>
        <v>4.2374522522522522</v>
      </c>
    </row>
    <row r="97" spans="2:14" x14ac:dyDescent="0.3">
      <c r="B97" s="21">
        <f>BETAW20L!B96</f>
        <v>44279</v>
      </c>
      <c r="C97" s="74">
        <f t="shared" si="16"/>
        <v>1</v>
      </c>
      <c r="D97" s="73">
        <f t="shared" si="17"/>
        <v>1</v>
      </c>
      <c r="E97" s="46">
        <f>IF($D97,IF($D98,Analiza_Całość!C97/Analiza_Całość!C98*E98,100),"")</f>
        <v>90.744245823110191</v>
      </c>
      <c r="F97" s="45">
        <f>IF($D97,IF($D98,Analiza_Całość!D97/Analiza_Całość!D98*F98,100),"")</f>
        <v>89.43894189395408</v>
      </c>
      <c r="G97" s="41">
        <f t="shared" si="18"/>
        <v>-1.4384426442868525</v>
      </c>
      <c r="H97" s="44">
        <f>IF($C97,Analiza_Całość!F97,"")</f>
        <v>-2.4847104441233801E-2</v>
      </c>
      <c r="I97" s="43">
        <f>IF($C97,Analiza_Całość!G97,"")</f>
        <v>-2.873825417099744E-2</v>
      </c>
      <c r="J97" s="42">
        <f t="shared" si="19"/>
        <v>-3.8911497297636384E-3</v>
      </c>
      <c r="K97" s="41">
        <f>IF($D97,Analiza_Całość!I97,"")</f>
        <v>0.24805482195311424</v>
      </c>
      <c r="L97" s="40">
        <f>IF($D97,Analiza_Całość!J97,"")</f>
        <v>0</v>
      </c>
      <c r="M97" s="17">
        <f>IF($D97,Analiza_Całość!K97,"")</f>
        <v>676.8297</v>
      </c>
      <c r="N97" s="39">
        <f>IF($D97,Analiza_Całość!L97,"")</f>
        <v>4.7664063380281689</v>
      </c>
    </row>
    <row r="98" spans="2:14" x14ac:dyDescent="0.3">
      <c r="B98" s="21">
        <f>BETAW20L!B97</f>
        <v>44278</v>
      </c>
      <c r="C98" s="74">
        <f t="shared" si="16"/>
        <v>1</v>
      </c>
      <c r="D98" s="73">
        <f t="shared" si="17"/>
        <v>1</v>
      </c>
      <c r="E98" s="46">
        <f>IF($D98,IF($D99,Analiza_Całość!C98/Analiza_Całość!C99*E99,100),"")</f>
        <v>93.027222806402648</v>
      </c>
      <c r="F98" s="45">
        <f>IF($D98,IF($D99,Analiza_Całość!D98/Analiza_Całość!D99*F99,100),"")</f>
        <v>92.046550535421588</v>
      </c>
      <c r="G98" s="41">
        <f t="shared" si="18"/>
        <v>-1.0541777357171211</v>
      </c>
      <c r="H98" s="44">
        <f>IF($C98,Analiza_Całość!F98,"")</f>
        <v>-5.7856472360120776E-3</v>
      </c>
      <c r="I98" s="43">
        <f>IF($C98,Analiza_Całość!G98,"")</f>
        <v>-1.1713569335315283E-2</v>
      </c>
      <c r="J98" s="42">
        <f t="shared" si="19"/>
        <v>-5.9279220993032049E-3</v>
      </c>
      <c r="K98" s="41">
        <f>IF($D98,Analiza_Całość!I98,"")</f>
        <v>0.92296965710332302</v>
      </c>
      <c r="L98" s="40">
        <f>IF($D98,Analiza_Całość!J98,"")</f>
        <v>0</v>
      </c>
      <c r="M98" s="17">
        <f>IF($D98,Analiza_Całość!K98,"")</f>
        <v>525.17290000000003</v>
      </c>
      <c r="N98" s="39">
        <f>IF($D98,Analiza_Całość!L98,"")</f>
        <v>6.9101697368421053</v>
      </c>
    </row>
    <row r="99" spans="2:14" x14ac:dyDescent="0.3">
      <c r="B99" s="21">
        <f>BETAW20L!B98</f>
        <v>44277</v>
      </c>
      <c r="C99" s="74">
        <f t="shared" si="16"/>
        <v>1</v>
      </c>
      <c r="D99" s="73">
        <f t="shared" si="17"/>
        <v>1</v>
      </c>
      <c r="E99" s="46">
        <f>IF($D99,IF($D100,Analiza_Całość!C99/Analiza_Całość!C100*E100,100),"")</f>
        <v>93.56700549129576</v>
      </c>
      <c r="F99" s="45">
        <f>IF($D99,IF($D100,Analiza_Całość!D99/Analiza_Całość!D100*F100,100),"")</f>
        <v>93.131083663695193</v>
      </c>
      <c r="G99" s="41">
        <f t="shared" si="18"/>
        <v>-0.46589267799226342</v>
      </c>
      <c r="H99" s="44">
        <f>IF($C99,Analiza_Całość!F99,"")</f>
        <v>1.5996004410526834E-3</v>
      </c>
      <c r="I99" s="43">
        <f>IF($C99,Analiza_Całość!G99,"")</f>
        <v>2.8895726106807032E-4</v>
      </c>
      <c r="J99" s="42">
        <f t="shared" si="19"/>
        <v>-1.3106431799846129E-3</v>
      </c>
      <c r="K99" s="41">
        <f>IF($D99,Analiza_Całość!I99,"")</f>
        <v>0.69023854912146909</v>
      </c>
      <c r="L99" s="40">
        <f>IF($D99,Analiza_Całość!J99,"")</f>
        <v>0</v>
      </c>
      <c r="M99" s="17">
        <f>IF($D99,Analiza_Całość!K99,"")</f>
        <v>111.59639999999999</v>
      </c>
      <c r="N99" s="39">
        <f>IF($D99,Analiza_Całość!L99,"")</f>
        <v>5.0725636363636362</v>
      </c>
    </row>
    <row r="100" spans="2:14" x14ac:dyDescent="0.3">
      <c r="B100" s="21">
        <f>BETAW20L!B99</f>
        <v>44274</v>
      </c>
      <c r="C100" s="74">
        <f t="shared" si="16"/>
        <v>1</v>
      </c>
      <c r="D100" s="73">
        <f t="shared" si="17"/>
        <v>1</v>
      </c>
      <c r="E100" s="46">
        <f>IF($D100,IF($D101,Analiza_Całość!C100/Analiza_Całość!C101*E101,100),"")</f>
        <v>93.417455310199827</v>
      </c>
      <c r="F100" s="45">
        <f>IF($D100,IF($D101,Analiza_Całość!D100/Analiza_Całość!D101*F101,100),"")</f>
        <v>93.104176648515349</v>
      </c>
      <c r="G100" s="41">
        <f t="shared" si="18"/>
        <v>-0.33535345256859861</v>
      </c>
      <c r="H100" s="44">
        <f>IF($C100,Analiza_Całość!F100,"")</f>
        <v>-3.4444202953037531E-2</v>
      </c>
      <c r="I100" s="43">
        <f>IF($C100,Analiza_Całość!G100,"")</f>
        <v>-2.7345889313575702E-2</v>
      </c>
      <c r="J100" s="42">
        <f t="shared" si="19"/>
        <v>7.0983136394618292E-3</v>
      </c>
      <c r="K100" s="41">
        <f>IF($D100,Analiza_Całość!I100,"")</f>
        <v>-8.8787275323154446E-2</v>
      </c>
      <c r="L100" s="40">
        <f>IF($D100,Analiza_Całość!J100,"")</f>
        <v>0</v>
      </c>
      <c r="M100" s="17">
        <f>IF($D100,Analiza_Całość!K100,"")</f>
        <v>178.7235</v>
      </c>
      <c r="N100" s="39">
        <f>IF($D100,Analiza_Całość!L100,"")</f>
        <v>8.510642857142857</v>
      </c>
    </row>
    <row r="101" spans="2:14" x14ac:dyDescent="0.3">
      <c r="B101" s="21">
        <f>BETAW20L!B100</f>
        <v>44273</v>
      </c>
      <c r="C101" s="74">
        <f t="shared" si="16"/>
        <v>1</v>
      </c>
      <c r="D101" s="73">
        <f t="shared" si="17"/>
        <v>1</v>
      </c>
      <c r="E101" s="46">
        <f>IF($D101,IF($D102,Analiza_Całość!C101/Analiza_Całość!C102*E102,100),"")</f>
        <v>96.691202243252761</v>
      </c>
      <c r="F101" s="45">
        <f>IF($D101,IF($D102,Analiza_Całość!D101/Analiza_Całość!D102*F102,100),"")</f>
        <v>95.685324199387267</v>
      </c>
      <c r="G101" s="41">
        <f t="shared" si="18"/>
        <v>-1.0402994486871098</v>
      </c>
      <c r="H101" s="44">
        <f>IF($C101,Analiza_Całość!F101,"")</f>
        <v>2.2163128771857606E-2</v>
      </c>
      <c r="I101" s="43">
        <f>IF($C101,Analiza_Całość!G101,"")</f>
        <v>2.2238144012563184E-2</v>
      </c>
      <c r="J101" s="42">
        <f t="shared" si="19"/>
        <v>7.501524070557819E-5</v>
      </c>
      <c r="K101" s="41">
        <f>IF($D101,Analiza_Całość!I101,"")</f>
        <v>-0.24147658436480812</v>
      </c>
      <c r="L101" s="40">
        <f>IF($D101,Analiza_Całość!J101,"")</f>
        <v>0</v>
      </c>
      <c r="M101" s="17">
        <f>IF($D101,Analiza_Całość!K101,"")</f>
        <v>58.217199999999998</v>
      </c>
      <c r="N101" s="39">
        <f>IF($D101,Analiza_Całość!L101,"")</f>
        <v>2.5311826086956519</v>
      </c>
    </row>
    <row r="102" spans="2:14" x14ac:dyDescent="0.3">
      <c r="B102" s="21">
        <f>BETAW20L!B101</f>
        <v>44272</v>
      </c>
      <c r="C102" s="74">
        <f t="shared" si="16"/>
        <v>1</v>
      </c>
      <c r="D102" s="73">
        <f t="shared" si="17"/>
        <v>1</v>
      </c>
      <c r="E102" s="46">
        <f>IF($D102,IF($D103,Analiza_Całość!C102/Analiza_Całość!C103*E103,100),"")</f>
        <v>94.571795770533981</v>
      </c>
      <c r="F102" s="45">
        <f>IF($D102,IF($D103,Analiza_Całość!D102/Analiza_Całość!D103*F103,100),"")</f>
        <v>93.580945640047005</v>
      </c>
      <c r="G102" s="41">
        <f t="shared" si="18"/>
        <v>-1.0477226560137942</v>
      </c>
      <c r="H102" s="44">
        <f>IF($C102,Analiza_Całość!F102,"")</f>
        <v>-4.3751086583305399E-2</v>
      </c>
      <c r="I102" s="43">
        <f>IF($C102,Analiza_Całość!G102,"")</f>
        <v>-3.8877379664977237E-2</v>
      </c>
      <c r="J102" s="42">
        <f t="shared" si="19"/>
        <v>4.873706918328162E-3</v>
      </c>
      <c r="K102" s="41">
        <f>IF($D102,Analiza_Całość!I102,"")</f>
        <v>7.2199467812872342E-2</v>
      </c>
      <c r="L102" s="40">
        <f>IF($D102,Analiza_Całość!J102,"")</f>
        <v>0</v>
      </c>
      <c r="M102" s="17">
        <f>IF($D102,Analiza_Całość!K102,"")</f>
        <v>2856.3420000000001</v>
      </c>
      <c r="N102" s="39">
        <f>IF($D102,Analiza_Całość!L102,"")</f>
        <v>20.698130434782609</v>
      </c>
    </row>
    <row r="103" spans="2:14" x14ac:dyDescent="0.3">
      <c r="B103" s="21">
        <f>BETAW20L!B102</f>
        <v>44271</v>
      </c>
      <c r="C103" s="74">
        <f t="shared" si="16"/>
        <v>1</v>
      </c>
      <c r="D103" s="73">
        <f t="shared" si="17"/>
        <v>1</v>
      </c>
      <c r="E103" s="46">
        <f>IF($D103,IF($D104,Analiza_Całość!C103/Analiza_Całość!C104*E104,100),"")</f>
        <v>98.801261829653029</v>
      </c>
      <c r="F103" s="45">
        <f>IF($D103,IF($D104,Analiza_Całość!D103/Analiza_Całość!D104*F104,100),"")</f>
        <v>97.290774549771271</v>
      </c>
      <c r="G103" s="41">
        <f t="shared" si="18"/>
        <v>-1.5288137539033131</v>
      </c>
      <c r="H103" s="44">
        <f>IF($C103,Analiza_Całość!F103,"")</f>
        <v>-2.0019633940773239E-2</v>
      </c>
      <c r="I103" s="43">
        <f>IF($C103,Analiza_Całość!G103,"")</f>
        <v>-2.4251558705167982E-2</v>
      </c>
      <c r="J103" s="42">
        <f t="shared" si="19"/>
        <v>-4.2319247643947434E-3</v>
      </c>
      <c r="K103" s="41">
        <f>IF($D103,Analiza_Całość!I103,"")</f>
        <v>1.5408701851258755</v>
      </c>
      <c r="L103" s="40">
        <f>IF($D103,Analiza_Całość!J103,"")</f>
        <v>0</v>
      </c>
      <c r="M103" s="17">
        <f>IF($D103,Analiza_Całość!K103,"")</f>
        <v>78.90634</v>
      </c>
      <c r="N103" s="39">
        <f>IF($D103,Analiza_Całość!L103,"")</f>
        <v>3.2877641666666668</v>
      </c>
    </row>
    <row r="104" spans="2:14" x14ac:dyDescent="0.3">
      <c r="B104" s="21">
        <f>BETAW20L!B103</f>
        <v>44270</v>
      </c>
      <c r="C104" s="74">
        <f t="shared" si="16"/>
        <v>1</v>
      </c>
      <c r="D104" s="73">
        <f t="shared" si="17"/>
        <v>1</v>
      </c>
      <c r="E104" s="46">
        <f>IF($D104,IF($D105,Analiza_Całość!C104/Analiza_Całość!C105*E105,100),"")</f>
        <v>100.79915878023138</v>
      </c>
      <c r="F104" s="45">
        <f>IF($D104,IF($D105,Analiza_Całość!D104/Analiza_Całość!D105*F105,100),"")</f>
        <v>99.679070375615879</v>
      </c>
      <c r="G104" s="41">
        <f t="shared" si="18"/>
        <v>-1.1112080876166663</v>
      </c>
      <c r="H104" s="44">
        <f>IF($C104,Analiza_Całość!F104,"")</f>
        <v>-4.8794685470351859E-3</v>
      </c>
      <c r="I104" s="43">
        <f>IF($C104,Analiza_Całość!G104,"")</f>
        <v>-3.8575928622233838E-3</v>
      </c>
      <c r="J104" s="42">
        <f t="shared" si="19"/>
        <v>1.0218756848118021E-3</v>
      </c>
      <c r="K104" s="41">
        <f>IF($D104,Analiza_Całość!I104,"")</f>
        <v>0.16471497572305704</v>
      </c>
      <c r="L104" s="40">
        <f>IF($D104,Analiza_Całość!J104,"")</f>
        <v>0</v>
      </c>
      <c r="M104" s="17">
        <f>IF($D104,Analiza_Całość!K104,"")</f>
        <v>463.44740000000002</v>
      </c>
      <c r="N104" s="39">
        <f>IF($D104,Analiza_Całość!L104,"")</f>
        <v>12.87353888888889</v>
      </c>
    </row>
    <row r="105" spans="2:14" x14ac:dyDescent="0.3">
      <c r="B105" s="21">
        <f>BETAW20L!B104</f>
        <v>44267</v>
      </c>
      <c r="C105" s="74">
        <f t="shared" si="16"/>
        <v>1</v>
      </c>
      <c r="D105" s="73">
        <f t="shared" si="17"/>
        <v>1</v>
      </c>
      <c r="E105" s="46">
        <f>IF($D105,IF($D106,Analiza_Całość!C105/Analiza_Całość!C106*E106,100),"")</f>
        <v>101.29220703353201</v>
      </c>
      <c r="F105" s="45">
        <f>IF($D105,IF($D106,Analiza_Całość!D105/Analiza_Całość!D106*F106,100),"")</f>
        <v>100.06433426386266</v>
      </c>
      <c r="G105" s="41">
        <f t="shared" si="18"/>
        <v>-1.2122085258373994</v>
      </c>
      <c r="H105" s="44">
        <f>IF($C105,Analiza_Całość!F105,"")</f>
        <v>1.1694954158365514E-2</v>
      </c>
      <c r="I105" s="43">
        <f>IF($C105,Analiza_Całość!G105,"")</f>
        <v>9.7960643578952258E-3</v>
      </c>
      <c r="J105" s="42">
        <f t="shared" si="19"/>
        <v>-1.8988898004702881E-3</v>
      </c>
      <c r="K105" s="41">
        <f>IF($D105,Analiza_Całość!I105,"")</f>
        <v>4.6389791201750796E-3</v>
      </c>
      <c r="L105" s="40">
        <f>IF($D105,Analiza_Całość!J105,"")</f>
        <v>0</v>
      </c>
      <c r="M105" s="17">
        <f>IF($D105,Analiza_Całość!K105,"")</f>
        <v>148.56100000000001</v>
      </c>
      <c r="N105" s="39">
        <f>IF($D105,Analiza_Całość!L105,"")</f>
        <v>5.1227931034482763</v>
      </c>
    </row>
    <row r="106" spans="2:14" x14ac:dyDescent="0.3">
      <c r="B106" s="21">
        <f>BETAW20L!B105</f>
        <v>44266</v>
      </c>
      <c r="C106" s="74">
        <f t="shared" si="16"/>
        <v>1</v>
      </c>
      <c r="D106" s="73">
        <f t="shared" si="17"/>
        <v>1</v>
      </c>
      <c r="E106" s="46">
        <f>IF($D106,IF($D107,Analiza_Całość!C106/Analiza_Całość!C107*E107,100),"")</f>
        <v>100.11449935740163</v>
      </c>
      <c r="F106" s="45">
        <f>IF($D106,IF($D107,Analiza_Całość!D106/Analiza_Całość!D107*F107,100),"")</f>
        <v>99.0888831967779</v>
      </c>
      <c r="G106" s="41">
        <f t="shared" si="18"/>
        <v>-1.0244431797659548</v>
      </c>
      <c r="H106" s="44">
        <f>IF($C106,Analiza_Całość!F106,"")</f>
        <v>-9.2003808686242101E-3</v>
      </c>
      <c r="I106" s="43">
        <f>IF($C106,Analiza_Całość!G106,"")</f>
        <v>-9.1545735406799462E-3</v>
      </c>
      <c r="J106" s="42">
        <f t="shared" si="19"/>
        <v>4.5807327944263898E-5</v>
      </c>
      <c r="K106" s="41">
        <f>IF($D106,Analiza_Całość!I106,"")</f>
        <v>1.9933799280780207E-3</v>
      </c>
      <c r="L106" s="40">
        <f>IF($D106,Analiza_Całość!J106,"")</f>
        <v>0</v>
      </c>
      <c r="M106" s="17">
        <f>IF($D106,Analiza_Całość!K106,"")</f>
        <v>196.6848</v>
      </c>
      <c r="N106" s="39">
        <f>IF($D106,Analiza_Całość!L106,"")</f>
        <v>5.0431999999999997</v>
      </c>
    </row>
    <row r="107" spans="2:14" x14ac:dyDescent="0.3">
      <c r="B107" s="21">
        <f>BETAW20L!B106</f>
        <v>44265</v>
      </c>
      <c r="C107" s="74">
        <f t="shared" si="16"/>
        <v>1</v>
      </c>
      <c r="D107" s="73">
        <f t="shared" si="17"/>
        <v>1</v>
      </c>
      <c r="E107" s="46">
        <f>IF($D107,IF($D108,Analiza_Całość!C107/Analiza_Całość!C108*E108,100),"")</f>
        <v>101.03984110293264</v>
      </c>
      <c r="F107" s="45">
        <f>IF($D107,IF($D108,Analiza_Całość!D107/Analiza_Całość!D108*F108,100),"")</f>
        <v>100.00016449666037</v>
      </c>
      <c r="G107" s="41">
        <f t="shared" si="18"/>
        <v>-1.0289768817165035</v>
      </c>
      <c r="H107" s="44">
        <f>IF($C107,Analiza_Całość!F107,"")</f>
        <v>9.3404336220567936E-3</v>
      </c>
      <c r="I107" s="43">
        <f>IF($C107,Analiza_Całość!G107,"")</f>
        <v>1.1040608722025953E-2</v>
      </c>
      <c r="J107" s="42">
        <f t="shared" si="19"/>
        <v>1.7001750999691596E-3</v>
      </c>
      <c r="K107" s="41">
        <f>IF($D107,Analiza_Całość!I107,"")</f>
        <v>-0.30738692233301945</v>
      </c>
      <c r="L107" s="40">
        <f>IF($D107,Analiza_Całość!J107,"")</f>
        <v>0</v>
      </c>
      <c r="M107" s="17">
        <f>IF($D107,Analiza_Całość!K107,"")</f>
        <v>1016.175</v>
      </c>
      <c r="N107" s="39">
        <f>IF($D107,Analiza_Całość!L107,"")</f>
        <v>18.475909090909092</v>
      </c>
    </row>
    <row r="108" spans="2:14" x14ac:dyDescent="0.3">
      <c r="B108" s="21">
        <f>BETAW20L!B107</f>
        <v>44264</v>
      </c>
      <c r="C108" s="74">
        <f t="shared" si="16"/>
        <v>1</v>
      </c>
      <c r="D108" s="73">
        <f t="shared" si="17"/>
        <v>1</v>
      </c>
      <c r="E108" s="46">
        <f>IF($D108,IF($D109,Analiza_Całość!C108/Analiza_Całość!C109*E109,100),"")</f>
        <v>100.1004790279239</v>
      </c>
      <c r="F108" s="45">
        <f>IF($D108,IF($D109,Analiza_Całość!D108/Analiza_Całość!D109*F109,100),"")</f>
        <v>98.902174202200371</v>
      </c>
      <c r="G108" s="41">
        <f t="shared" si="18"/>
        <v>-1.197101989281435</v>
      </c>
      <c r="H108" s="44">
        <f>IF($C108,Analiza_Całość!F108,"")</f>
        <v>2.9012940699687885E-2</v>
      </c>
      <c r="I108" s="43">
        <f>IF($C108,Analiza_Całość!G108,"")</f>
        <v>2.8292839656392916E-2</v>
      </c>
      <c r="J108" s="42">
        <f t="shared" si="19"/>
        <v>-7.2010104329496907E-4</v>
      </c>
      <c r="K108" s="41">
        <f>IF($D108,Analiza_Całość!I108,"")</f>
        <v>-0.54461306380940711</v>
      </c>
      <c r="L108" s="40">
        <f>IF($D108,Analiza_Całość!J108,"")</f>
        <v>0</v>
      </c>
      <c r="M108" s="17">
        <f>IF($D108,Analiza_Całość!K108,"")</f>
        <v>1125.55</v>
      </c>
      <c r="N108" s="39">
        <f>IF($D108,Analiza_Całość!L108,"")</f>
        <v>13.399404761904762</v>
      </c>
    </row>
    <row r="109" spans="2:14" x14ac:dyDescent="0.3">
      <c r="B109" s="21">
        <f>BETAW20L!B108</f>
        <v>44263</v>
      </c>
      <c r="C109" s="74">
        <f t="shared" si="16"/>
        <v>1</v>
      </c>
      <c r="D109" s="73">
        <f t="shared" si="17"/>
        <v>1</v>
      </c>
      <c r="E109" s="46">
        <f>IF($D109,IF($D110,Analiza_Całość!C109/Analiza_Całość!C110*E110,100),"")</f>
        <v>97.237995092884745</v>
      </c>
      <c r="F109" s="45">
        <f>IF($D109,IF($D110,Analiza_Całość!D109/Analiza_Całość!D110*F110,100),"")</f>
        <v>96.143164991385348</v>
      </c>
      <c r="G109" s="41">
        <f t="shared" si="18"/>
        <v>-1.1259282962936212</v>
      </c>
      <c r="H109" s="44">
        <f>IF($C109,Analiza_Całość!F109,"")</f>
        <v>2.6098810734074152E-2</v>
      </c>
      <c r="I109" s="43">
        <f>IF($C109,Analiza_Całość!G109,"")</f>
        <v>2.6136030518096123E-2</v>
      </c>
      <c r="J109" s="42">
        <f t="shared" si="19"/>
        <v>3.7219784021970403E-5</v>
      </c>
      <c r="K109" s="41">
        <f>IF($D109,Analiza_Całość!I109,"")</f>
        <v>1.3875125760898221E-2</v>
      </c>
      <c r="L109" s="40">
        <f>IF($D109,Analiza_Całość!J109,"")</f>
        <v>0</v>
      </c>
      <c r="M109" s="17">
        <f>IF($D109,Analiza_Całość!K109,"")</f>
        <v>596.52390000000003</v>
      </c>
      <c r="N109" s="39">
        <f>IF($D109,Analiza_Całość!L109,"")</f>
        <v>16.122267567567569</v>
      </c>
    </row>
    <row r="110" spans="2:14" x14ac:dyDescent="0.3">
      <c r="B110" s="21">
        <f>BETAW20L!B109</f>
        <v>44260</v>
      </c>
      <c r="C110" s="74">
        <f t="shared" ref="C110:C114" si="20">IF(AND(D110,D111),1,0)</f>
        <v>1</v>
      </c>
      <c r="D110" s="73">
        <f t="shared" ref="D110:D114" si="21">IF(AND($B110&gt;=$E$3,OR($B110&lt;=$E$4,$B111&lt;$E$4)),1,0)</f>
        <v>1</v>
      </c>
      <c r="E110" s="46">
        <f>IF($D110,IF($D111,Analiza_Całość!C110/Analiza_Całość!C111*E111,100),"")</f>
        <v>94.733029559528049</v>
      </c>
      <c r="F110" s="45">
        <f>IF($D110,IF($D111,Analiza_Całość!D110/Analiza_Całość!D111*F111,100),"")</f>
        <v>93.66291739534779</v>
      </c>
      <c r="G110" s="41">
        <f t="shared" ref="G110:G114" si="22">IF($D110,(F110/E110-1)*100,"")</f>
        <v>-1.1296082994029288</v>
      </c>
      <c r="H110" s="44">
        <f>IF($C110,Analiza_Całość!F110,"")</f>
        <v>-5.4364671489991363E-3</v>
      </c>
      <c r="I110" s="43">
        <f>IF($C110,Analiza_Całość!G110,"")</f>
        <v>-1.0189312753345092E-2</v>
      </c>
      <c r="J110" s="42">
        <f t="shared" ref="J110:J114" si="23">IF($C110,I110-H110,"")</f>
        <v>-4.7528456043459556E-3</v>
      </c>
      <c r="K110" s="41">
        <f>IF($D110,Analiza_Całość!I110,"")</f>
        <v>-0.52414099266056002</v>
      </c>
      <c r="L110" s="40">
        <f>IF($D110,Analiza_Całość!J110,"")</f>
        <v>0</v>
      </c>
      <c r="M110" s="17">
        <f>IF($D110,Analiza_Całość!K110,"")</f>
        <v>996.15009999999995</v>
      </c>
      <c r="N110" s="39">
        <f>IF($D110,Analiza_Całość!L110,"")</f>
        <v>19.532354901960783</v>
      </c>
    </row>
    <row r="111" spans="2:14" x14ac:dyDescent="0.3">
      <c r="B111" s="21">
        <f>BETAW20L!B110</f>
        <v>44259</v>
      </c>
      <c r="C111" s="74">
        <f t="shared" si="20"/>
        <v>1</v>
      </c>
      <c r="D111" s="73">
        <f t="shared" si="21"/>
        <v>1</v>
      </c>
      <c r="E111" s="46">
        <f>IF($D111,IF($D112,Analiza_Całość!C111/Analiza_Całość!C112*E112,100),"")</f>
        <v>95.249445028624891</v>
      </c>
      <c r="F111" s="45">
        <f>IF($D111,IF($D112,Analiza_Całość!D111/Analiza_Całość!D112*F112,100),"")</f>
        <v>94.622156850312635</v>
      </c>
      <c r="G111" s="41">
        <f t="shared" si="22"/>
        <v>-0.6585741031076231</v>
      </c>
      <c r="H111" s="44">
        <f>IF($C111,Analiza_Całość!F111,"")</f>
        <v>1.6696134304765354E-3</v>
      </c>
      <c r="I111" s="43">
        <f>IF($C111,Analiza_Całość!G111,"")</f>
        <v>7.964688529707914E-3</v>
      </c>
      <c r="J111" s="42">
        <f t="shared" si="23"/>
        <v>6.295075099231379E-3</v>
      </c>
      <c r="K111" s="41">
        <f>IF($D111,Analiza_Całość!I111,"")</f>
        <v>0.40230609682894158</v>
      </c>
      <c r="L111" s="40">
        <f>IF($D111,Analiza_Całość!J111,"")</f>
        <v>0</v>
      </c>
      <c r="M111" s="17">
        <f>IF($D111,Analiza_Całość!K111,"")</f>
        <v>853.23259999999993</v>
      </c>
      <c r="N111" s="39">
        <f>IF($D111,Analiza_Całość!L111,"")</f>
        <v>19.391649999999998</v>
      </c>
    </row>
    <row r="112" spans="2:14" x14ac:dyDescent="0.3">
      <c r="B112" s="21">
        <f>BETAW20L!B111</f>
        <v>44258</v>
      </c>
      <c r="C112" s="74">
        <f t="shared" si="20"/>
        <v>1</v>
      </c>
      <c r="D112" s="73">
        <f t="shared" si="21"/>
        <v>1</v>
      </c>
      <c r="E112" s="46">
        <f>IF($D112,IF($D113,Analiza_Całość!C112/Analiza_Całość!C113*E113,100),"")</f>
        <v>95.090547961210476</v>
      </c>
      <c r="F112" s="45">
        <f>IF($D112,IF($D113,Analiza_Całość!D112/Analiza_Całość!D113*F113,100),"")</f>
        <v>93.87151412888727</v>
      </c>
      <c r="G112" s="41">
        <f t="shared" si="22"/>
        <v>-1.2819716138563808</v>
      </c>
      <c r="H112" s="44">
        <f>IF($C112,Analiza_Całość!F112,"")</f>
        <v>-1.6765342243498037E-2</v>
      </c>
      <c r="I112" s="43">
        <f>IF($C112,Analiza_Całość!G112,"")</f>
        <v>-1.4287715874081763E-2</v>
      </c>
      <c r="J112" s="42">
        <f t="shared" si="23"/>
        <v>2.4776263694162737E-3</v>
      </c>
      <c r="K112" s="41">
        <f>IF($D112,Analiza_Całość!I112,"")</f>
        <v>-7.7258667112212187E-2</v>
      </c>
      <c r="L112" s="40">
        <f>IF($D112,Analiza_Całość!J112,"")</f>
        <v>0</v>
      </c>
      <c r="M112" s="17">
        <f>IF($D112,Analiza_Całość!K112,"")</f>
        <v>1199.796</v>
      </c>
      <c r="N112" s="39">
        <f>IF($D112,Analiza_Całość!L112,"")</f>
        <v>22.218444444444444</v>
      </c>
    </row>
    <row r="113" spans="2:14" x14ac:dyDescent="0.3">
      <c r="B113" s="21">
        <f>BETAW20L!B112</f>
        <v>44257</v>
      </c>
      <c r="C113" s="74">
        <f t="shared" si="20"/>
        <v>1</v>
      </c>
      <c r="D113" s="73">
        <f t="shared" si="21"/>
        <v>1</v>
      </c>
      <c r="E113" s="46">
        <f>IF($D113,IF($D114,Analiza_Całość!C113/Analiza_Całość!C114*E114,100),"")</f>
        <v>96.698212407991647</v>
      </c>
      <c r="F113" s="45">
        <f>IF($D113,IF($D114,Analiza_Całość!D113/Analiza_Całość!D114*F114,100),"")</f>
        <v>95.222350857341198</v>
      </c>
      <c r="G113" s="41">
        <f t="shared" si="22"/>
        <v>-1.5262552573603538</v>
      </c>
      <c r="H113" s="44">
        <f>IF($C113,Analiza_Całość!F113,"")</f>
        <v>1.0152371464018128E-2</v>
      </c>
      <c r="I113" s="43">
        <f>IF($C113,Analiza_Całość!G113,"")</f>
        <v>5.6503086835547498E-3</v>
      </c>
      <c r="J113" s="42">
        <f t="shared" si="23"/>
        <v>-4.5020627804633782E-3</v>
      </c>
      <c r="K113" s="41">
        <f>IF($D113,Analiza_Całość!I113,"")</f>
        <v>8.5521965376678111E-2</v>
      </c>
      <c r="L113" s="40">
        <f>IF($D113,Analiza_Całość!J113,"")</f>
        <v>0</v>
      </c>
      <c r="M113" s="17">
        <f>IF($D113,Analiza_Całość!K113,"")</f>
        <v>450.30029999999999</v>
      </c>
      <c r="N113" s="39">
        <f>IF($D113,Analiza_Całość!L113,"")</f>
        <v>11.546161538461538</v>
      </c>
    </row>
    <row r="114" spans="2:14" x14ac:dyDescent="0.3">
      <c r="B114" s="21">
        <f>BETAW20L!B113</f>
        <v>44256</v>
      </c>
      <c r="C114" s="74">
        <f t="shared" si="20"/>
        <v>1</v>
      </c>
      <c r="D114" s="73">
        <f t="shared" si="21"/>
        <v>1</v>
      </c>
      <c r="E114" s="46">
        <f>IF($D114,IF($D115,Analiza_Całość!C114/Analiza_Całość!C115*E115,100),"")</f>
        <v>95.721462787708887</v>
      </c>
      <c r="F114" s="45">
        <f>IF($D114,IF($D115,Analiza_Całość!D114/Analiza_Całość!D115*F115,100),"")</f>
        <v>94.685832356402017</v>
      </c>
      <c r="G114" s="41">
        <f t="shared" si="22"/>
        <v>-1.081920816028159</v>
      </c>
      <c r="H114" s="44">
        <f>IF($C114,Analiza_Całość!F114,"")</f>
        <v>4.3379333594094849E-2</v>
      </c>
      <c r="I114" s="43">
        <f>IF($C114,Analiza_Całość!G114,"")</f>
        <v>3.3284095611341581E-2</v>
      </c>
      <c r="J114" s="42">
        <f t="shared" si="23"/>
        <v>-1.0095237982753268E-2</v>
      </c>
      <c r="K114" s="41">
        <f>IF($D114,Analiza_Całość!I114,"")</f>
        <v>0.12288601751870853</v>
      </c>
      <c r="L114" s="40">
        <f>IF($D114,Analiza_Całość!J114,"")</f>
        <v>755.07212193995383</v>
      </c>
      <c r="M114" s="17">
        <f>IF($D114,Analiza_Całość!K114,"")</f>
        <v>668.16180000000008</v>
      </c>
      <c r="N114" s="39">
        <f>IF($D114,Analiza_Całość!L114,"")</f>
        <v>16.704045000000001</v>
      </c>
    </row>
    <row r="115" spans="2:14" x14ac:dyDescent="0.3">
      <c r="B115" s="21">
        <f>BETAW20L!B114</f>
        <v>44253</v>
      </c>
      <c r="C115" s="74">
        <f t="shared" ref="C115:C119" si="24">IF(AND(D115,D116),1,0)</f>
        <v>1</v>
      </c>
      <c r="D115" s="73">
        <f t="shared" ref="D115:D119" si="25">IF(AND($B115&gt;=$E$3,OR($B115&lt;=$E$4,$B116&lt;$E$4)),1,0)</f>
        <v>1</v>
      </c>
      <c r="E115" s="46">
        <f>IF($D115,IF($D116,Analiza_Całość!C115/Analiza_Całość!C116*E116,100),"")</f>
        <v>91.657903960743127</v>
      </c>
      <c r="F115" s="45">
        <f>IF($D115,IF($D116,Analiza_Całość!D115/Analiza_Całość!D116*F116,100),"")</f>
        <v>91.586170926057648</v>
      </c>
      <c r="G115" s="41">
        <f t="shared" ref="G115:G119" si="26">IF($D115,(F115/E115-1)*100,"")</f>
        <v>-7.8261700939841194E-2</v>
      </c>
      <c r="H115" s="44">
        <f>IF($C115,Analiza_Całość!F115,"")</f>
        <v>-3.060400261005632E-2</v>
      </c>
      <c r="I115" s="43">
        <f>IF($C115,Analiza_Całość!G115,"")</f>
        <v>-2.1681153925953361E-2</v>
      </c>
      <c r="J115" s="42">
        <f t="shared" ref="J115:J119" si="27">IF($C115,I115-H115,"")</f>
        <v>8.9228486841029589E-3</v>
      </c>
      <c r="K115" s="41">
        <f>IF($D115,Analiza_Całość!I115,"")</f>
        <v>-0.78781993912059312</v>
      </c>
      <c r="L115" s="40">
        <f>IF($D115,Analiza_Całość!J115,"")</f>
        <v>0</v>
      </c>
      <c r="M115" s="17">
        <f>IF($D115,Analiza_Całość!K115,"")</f>
        <v>579.70269999999994</v>
      </c>
      <c r="N115" s="39">
        <f>IF($D115,Analiza_Całość!L115,"")</f>
        <v>6.8200317647058819</v>
      </c>
    </row>
    <row r="116" spans="2:14" x14ac:dyDescent="0.3">
      <c r="B116" s="21">
        <f>BETAW20L!B115</f>
        <v>44252</v>
      </c>
      <c r="C116" s="74">
        <f t="shared" si="24"/>
        <v>1</v>
      </c>
      <c r="D116" s="73">
        <f t="shared" si="25"/>
        <v>1</v>
      </c>
      <c r="E116" s="46">
        <f>IF($D116,IF($D117,Analiza_Całość!C116/Analiza_Całość!C117*E117,100),"")</f>
        <v>94.506367566304519</v>
      </c>
      <c r="F116" s="45">
        <f>IF($D116,IF($D117,Analiza_Całość!D116/Analiza_Całość!D117*F117,100),"")</f>
        <v>93.593547279505813</v>
      </c>
      <c r="G116" s="41">
        <f t="shared" si="26"/>
        <v>-0.96588231069010266</v>
      </c>
      <c r="H116" s="44">
        <f>IF($C116,Analiza_Całość!F116,"")</f>
        <v>-1.482433438455477E-3</v>
      </c>
      <c r="I116" s="43">
        <f>IF($C116,Analiza_Całość!G116,"")</f>
        <v>-4.2734644161393802E-3</v>
      </c>
      <c r="J116" s="42">
        <f t="shared" si="27"/>
        <v>-2.7910309776839034E-3</v>
      </c>
      <c r="K116" s="41">
        <f>IF($D116,Analiza_Całość!I116,"")</f>
        <v>3.19288692644637E-2</v>
      </c>
      <c r="L116" s="40">
        <f>IF($D116,Analiza_Całość!J116,"")</f>
        <v>0</v>
      </c>
      <c r="M116" s="17">
        <f>IF($D116,Analiza_Całość!K116,"")</f>
        <v>441.92690000000005</v>
      </c>
      <c r="N116" s="39">
        <f>IF($D116,Analiza_Całość!L116,"")</f>
        <v>10.522069047619048</v>
      </c>
    </row>
    <row r="117" spans="2:14" x14ac:dyDescent="0.3">
      <c r="B117" s="21">
        <f>BETAW20L!B116</f>
        <v>44251</v>
      </c>
      <c r="C117" s="74">
        <f t="shared" si="24"/>
        <v>1</v>
      </c>
      <c r="D117" s="73">
        <f t="shared" si="25"/>
        <v>1</v>
      </c>
      <c r="E117" s="46">
        <f>IF($D117,IF($D118,Analiza_Całość!C117/Analiza_Całość!C118*E118,100),"")</f>
        <v>94.646570861081941</v>
      </c>
      <c r="F117" s="45">
        <f>IF($D117,IF($D118,Analiza_Całość!D117/Analiza_Całość!D118*F118,100),"")</f>
        <v>93.994371818081802</v>
      </c>
      <c r="G117" s="41">
        <f t="shared" si="26"/>
        <v>-0.68908893060416476</v>
      </c>
      <c r="H117" s="44">
        <f>IF($C117,Analiza_Całość!F117,"")</f>
        <v>1.5801655103814337E-2</v>
      </c>
      <c r="I117" s="43">
        <f>IF($C117,Analiza_Całość!G117,"")</f>
        <v>1.7077706682483769E-2</v>
      </c>
      <c r="J117" s="42">
        <f t="shared" si="27"/>
        <v>1.2760515786694321E-3</v>
      </c>
      <c r="K117" s="41">
        <f>IF($D117,Analiza_Całość!I117,"")</f>
        <v>0.48587693410859778</v>
      </c>
      <c r="L117" s="40">
        <f>IF($D117,Analiza_Całość!J117,"")</f>
        <v>0</v>
      </c>
      <c r="M117" s="17">
        <f>IF($D117,Analiza_Całość!K117,"")</f>
        <v>438.50029999999998</v>
      </c>
      <c r="N117" s="39">
        <f>IF($D117,Analiza_Całość!L117,"")</f>
        <v>8.5980450980392149</v>
      </c>
    </row>
    <row r="118" spans="2:14" x14ac:dyDescent="0.3">
      <c r="B118" s="21">
        <f>BETAW20L!B117</f>
        <v>44250</v>
      </c>
      <c r="C118" s="74">
        <f t="shared" si="24"/>
        <v>1</v>
      </c>
      <c r="D118" s="73">
        <f t="shared" si="25"/>
        <v>1</v>
      </c>
      <c r="E118" s="46">
        <f>IF($D118,IF($D119,Analiza_Całość!C118/Analiza_Całość!C119*E119,100),"")</f>
        <v>93.162752658020835</v>
      </c>
      <c r="F118" s="45">
        <f>IF($D118,IF($D119,Analiza_Całość!D118/Analiza_Całość!D119*F119,100),"")</f>
        <v>92.402792450732633</v>
      </c>
      <c r="G118" s="41">
        <f t="shared" si="26"/>
        <v>-0.81573395547664962</v>
      </c>
      <c r="H118" s="44">
        <f>IF($C118,Analiza_Całość!F118,"")</f>
        <v>-4.0600243782225903E-2</v>
      </c>
      <c r="I118" s="43">
        <f>IF($C118,Analiza_Całość!G118,"")</f>
        <v>-3.5111555798999598E-2</v>
      </c>
      <c r="J118" s="42">
        <f t="shared" si="27"/>
        <v>5.488687983226305E-3</v>
      </c>
      <c r="K118" s="41">
        <f>IF($D118,Analiza_Całość!I118,"")</f>
        <v>0.6967316278718938</v>
      </c>
      <c r="L118" s="40">
        <f>IF($D118,Analiza_Całość!J118,"")</f>
        <v>736.86602137404577</v>
      </c>
      <c r="M118" s="17">
        <f>IF($D118,Analiza_Całość!K118,"")</f>
        <v>3016.944</v>
      </c>
      <c r="N118" s="39">
        <f>IF($D118,Analiza_Całość!L118,"")</f>
        <v>20.951000000000001</v>
      </c>
    </row>
    <row r="119" spans="2:14" x14ac:dyDescent="0.3">
      <c r="B119" s="21">
        <f>BETAW20L!B118</f>
        <v>44249</v>
      </c>
      <c r="C119" s="74">
        <f t="shared" si="24"/>
        <v>1</v>
      </c>
      <c r="D119" s="73">
        <f t="shared" si="25"/>
        <v>1</v>
      </c>
      <c r="E119" s="46">
        <f>IF($D119,IF($D120,Analiza_Całość!C119/Analiza_Całość!C120*E120,100),"")</f>
        <v>97.023016707559336</v>
      </c>
      <c r="F119" s="45">
        <f>IF($D119,IF($D120,Analiza_Całość!D119/Analiza_Całość!D120*F120,100),"")</f>
        <v>95.70482884326286</v>
      </c>
      <c r="G119" s="41">
        <f t="shared" si="26"/>
        <v>-1.3586341767435228</v>
      </c>
      <c r="H119" s="44">
        <f>IF($C119,Analiza_Całość!F119,"")</f>
        <v>-2.4151452856017792E-2</v>
      </c>
      <c r="I119" s="43">
        <f>IF($C119,Analiza_Całość!G119,"")</f>
        <v>-2.9576331654502474E-2</v>
      </c>
      <c r="J119" s="42">
        <f t="shared" si="27"/>
        <v>-5.4248787984846822E-3</v>
      </c>
      <c r="K119" s="41">
        <f>IF($D119,Analiza_Całość!I119,"")</f>
        <v>5.2658816820660981E-2</v>
      </c>
      <c r="L119" s="40">
        <f>IF($D119,Analiza_Całość!J119,"")</f>
        <v>0</v>
      </c>
      <c r="M119" s="17">
        <f>IF($D119,Analiza_Całość!K119,"")</f>
        <v>1081.1369999999999</v>
      </c>
      <c r="N119" s="39">
        <f>IF($D119,Analiza_Całość!L119,"")</f>
        <v>23.502978260869565</v>
      </c>
    </row>
    <row r="120" spans="2:14" x14ac:dyDescent="0.3">
      <c r="B120" s="21">
        <f>BETAW20L!B119</f>
        <v>44246</v>
      </c>
      <c r="C120" s="74">
        <f t="shared" ref="C120:C124" si="28">IF(AND(D120,D121),1,0)</f>
        <v>1</v>
      </c>
      <c r="D120" s="73">
        <f t="shared" ref="D120:D124" si="29">IF(AND($B120&gt;=$E$3,OR($B120&lt;=$E$4,$B121&lt;$E$4)),1,0)</f>
        <v>1</v>
      </c>
      <c r="E120" s="46">
        <f>IF($D120,IF($D121,Analiza_Całość!C120/Analiza_Całość!C121*E121,100),"")</f>
        <v>99.394789110877483</v>
      </c>
      <c r="F120" s="45">
        <f>IF($D120,IF($D121,Analiza_Całość!D120/Analiza_Całość!D121*F121,100),"")</f>
        <v>98.577701702656938</v>
      </c>
      <c r="G120" s="41">
        <f t="shared" ref="G120:G124" si="30">IF($D120,(F120/E120-1)*100,"")</f>
        <v>-0.82206262071652381</v>
      </c>
      <c r="H120" s="44">
        <f>IF($C120,Analiza_Całość!F120,"")</f>
        <v>4.5712749552891414E-3</v>
      </c>
      <c r="I120" s="43">
        <f>IF($C120,Analiza_Całość!G120,"")</f>
        <v>4.108446408802595E-3</v>
      </c>
      <c r="J120" s="42">
        <f t="shared" ref="J120:J124" si="31">IF($C120,I120-H120,"")</f>
        <v>-4.6282854648654632E-4</v>
      </c>
      <c r="K120" s="41">
        <f>IF($D120,Analiza_Całość!I120,"")</f>
        <v>-0.29357703446586392</v>
      </c>
      <c r="L120" s="40">
        <f>IF($D120,Analiza_Całość!J120,"")</f>
        <v>0</v>
      </c>
      <c r="M120" s="17">
        <f>IF($D120,Analiza_Całość!K120,"")</f>
        <v>201.80889999999999</v>
      </c>
      <c r="N120" s="39">
        <f>IF($D120,Analiza_Całość!L120,"")</f>
        <v>10.621521052631579</v>
      </c>
    </row>
    <row r="121" spans="2:14" x14ac:dyDescent="0.3">
      <c r="B121" s="21">
        <f>BETAW20L!B120</f>
        <v>44245</v>
      </c>
      <c r="C121" s="74">
        <f t="shared" si="28"/>
        <v>1</v>
      </c>
      <c r="D121" s="73">
        <f t="shared" si="29"/>
        <v>1</v>
      </c>
      <c r="E121" s="46">
        <f>IF($D121,IF($D122,Analiza_Całość!C121/Analiza_Całość!C122*E122,100),"")</f>
        <v>98.941465124430465</v>
      </c>
      <c r="F121" s="45">
        <f>IF($D121,IF($D122,Analiza_Całość!D121/Analiza_Całość!D122*F122,100),"")</f>
        <v>98.173531322791831</v>
      </c>
      <c r="G121" s="41">
        <f t="shared" si="30"/>
        <v>-0.77614961601070176</v>
      </c>
      <c r="H121" s="44">
        <f>IF($C121,Analiza_Całość!F121,"")</f>
        <v>-6.0982259314660272E-3</v>
      </c>
      <c r="I121" s="43">
        <f>IF($C121,Analiza_Całość!G121,"")</f>
        <v>-7.5139414091724786E-3</v>
      </c>
      <c r="J121" s="42">
        <f t="shared" si="31"/>
        <v>-1.4157154777064513E-3</v>
      </c>
      <c r="K121" s="41">
        <f>IF($D121,Analiza_Całość!I121,"")</f>
        <v>1.4717929263174945E-2</v>
      </c>
      <c r="L121" s="40">
        <f>IF($D121,Analiza_Całość!J121,"")</f>
        <v>0</v>
      </c>
      <c r="M121" s="17">
        <f>IF($D121,Analiza_Całość!K121,"")</f>
        <v>978.68219999999997</v>
      </c>
      <c r="N121" s="39">
        <f>IF($D121,Analiza_Całość!L121,"")</f>
        <v>20.823025531914894</v>
      </c>
    </row>
    <row r="122" spans="2:14" x14ac:dyDescent="0.3">
      <c r="B122" s="21">
        <f>BETAW20L!B121</f>
        <v>44244</v>
      </c>
      <c r="C122" s="74">
        <f t="shared" si="28"/>
        <v>1</v>
      </c>
      <c r="D122" s="73">
        <f t="shared" si="29"/>
        <v>1</v>
      </c>
      <c r="E122" s="46">
        <f>IF($D122,IF($D123,Analiza_Całość!C122/Analiza_Całość!C123*E123,100),"")</f>
        <v>99.546676013553025</v>
      </c>
      <c r="F122" s="45">
        <f>IF($D122,IF($D123,Analiza_Całość!D122/Analiza_Całość!D123*F123,100),"")</f>
        <v>98.913979844723229</v>
      </c>
      <c r="G122" s="41">
        <f t="shared" si="30"/>
        <v>-0.63557739360745602</v>
      </c>
      <c r="H122" s="44">
        <f>IF($C122,Analiza_Całość!F122,"")</f>
        <v>-1.7867172990276067E-2</v>
      </c>
      <c r="I122" s="43">
        <f>IF($C122,Analiza_Całość!G122,"")</f>
        <v>-1.3973774587580421E-2</v>
      </c>
      <c r="J122" s="42">
        <f t="shared" si="31"/>
        <v>3.8933984026956452E-3</v>
      </c>
      <c r="K122" s="41">
        <f>IF($D122,Analiza_Całość!I122,"")</f>
        <v>-0.12544309432428458</v>
      </c>
      <c r="L122" s="40">
        <f>IF($D122,Analiza_Całość!J122,"")</f>
        <v>0</v>
      </c>
      <c r="M122" s="17">
        <f>IF($D122,Analiza_Całość!K122,"")</f>
        <v>688.16359999999997</v>
      </c>
      <c r="N122" s="39">
        <f>IF($D122,Analiza_Całość!L122,"")</f>
        <v>19.115655555555556</v>
      </c>
    </row>
    <row r="123" spans="2:14" x14ac:dyDescent="0.3">
      <c r="B123" s="21">
        <f>BETAW20L!B122</f>
        <v>44243</v>
      </c>
      <c r="C123" s="74">
        <f t="shared" si="28"/>
        <v>1</v>
      </c>
      <c r="D123" s="73">
        <f t="shared" si="29"/>
        <v>1</v>
      </c>
      <c r="E123" s="46">
        <f>IF($D123,IF($D124,Analiza_Całość!C123/Analiza_Całość!C124*E124,100),"")</f>
        <v>101.34127818670409</v>
      </c>
      <c r="F123" s="45">
        <f>IF($D123,IF($D124,Analiza_Całość!D123/Analiza_Całość!D124*F124,100),"")</f>
        <v>100.30588393033864</v>
      </c>
      <c r="G123" s="41">
        <f t="shared" si="30"/>
        <v>-1.0216905439636492</v>
      </c>
      <c r="H123" s="44">
        <f>IF($C123,Analiza_Całość!F123,"")</f>
        <v>2.9649654670283829E-2</v>
      </c>
      <c r="I123" s="43">
        <f>IF($C123,Analiza_Całość!G123,"")</f>
        <v>2.909655098731663E-2</v>
      </c>
      <c r="J123" s="42">
        <f t="shared" si="31"/>
        <v>-5.5310368296719939E-4</v>
      </c>
      <c r="K123" s="41">
        <f>IF($D123,Analiza_Całość!I123,"")</f>
        <v>1.38493732565248E-2</v>
      </c>
      <c r="L123" s="40">
        <f>IF($D123,Analiza_Całość!J123,"")</f>
        <v>0</v>
      </c>
      <c r="M123" s="17">
        <f>IF($D123,Analiza_Całość!K123,"")</f>
        <v>1406.62</v>
      </c>
      <c r="N123" s="39">
        <f>IF($D123,Analiza_Całość!L123,"")</f>
        <v>17.153902439024389</v>
      </c>
    </row>
    <row r="124" spans="2:14" x14ac:dyDescent="0.3">
      <c r="B124" s="21">
        <f>BETAW20L!B123</f>
        <v>44242</v>
      </c>
      <c r="C124" s="74">
        <f t="shared" si="28"/>
        <v>1</v>
      </c>
      <c r="D124" s="73">
        <f t="shared" si="29"/>
        <v>1</v>
      </c>
      <c r="E124" s="46">
        <f>IF($D124,IF($D125,Analiza_Całość!C124/Analiza_Całość!C125*E125,100),"")</f>
        <v>98.380651945320736</v>
      </c>
      <c r="F124" s="45">
        <f>IF($D124,IF($D125,Analiza_Całość!D124/Analiza_Całość!D125*F125,100),"")</f>
        <v>97.429379775858692</v>
      </c>
      <c r="G124" s="41">
        <f t="shared" si="30"/>
        <v>-0.96693013377341375</v>
      </c>
      <c r="H124" s="44">
        <f>IF($C124,Analiza_Całość!F124,"")</f>
        <v>3.822553134602575E-2</v>
      </c>
      <c r="I124" s="43">
        <f>IF($C124,Analiza_Całość!G124,"")</f>
        <v>3.7478337153324409E-2</v>
      </c>
      <c r="J124" s="42">
        <f t="shared" si="31"/>
        <v>-7.4719419270134063E-4</v>
      </c>
      <c r="K124" s="41">
        <f>IF($D124,Analiza_Całość!I124,"")</f>
        <v>0.39249095083884189</v>
      </c>
      <c r="L124" s="40">
        <f>IF($D124,Analiza_Całość!J124,"")</f>
        <v>0</v>
      </c>
      <c r="M124" s="17">
        <f>IF($D124,Analiza_Całość!K124,"")</f>
        <v>750.74969999999996</v>
      </c>
      <c r="N124" s="39">
        <f>IF($D124,Analiza_Całość!L124,"")</f>
        <v>16.320645652173912</v>
      </c>
    </row>
    <row r="125" spans="2:14" x14ac:dyDescent="0.3">
      <c r="B125" s="21">
        <f>BETAW20L!B124</f>
        <v>44239</v>
      </c>
      <c r="C125" s="74">
        <f t="shared" ref="C125:C134" si="32">IF(AND(D125,D126),1,0)</f>
        <v>1</v>
      </c>
      <c r="D125" s="73">
        <f t="shared" ref="D125:D134" si="33">IF(AND($B125&gt;=$E$3,OR($B125&lt;=$E$4,$B126&lt;$E$4)),1,0)</f>
        <v>1</v>
      </c>
      <c r="E125" s="46">
        <f>IF($D125,IF($D126,Analiza_Całość!C125/Analiza_Całość!C126*E126,100),"")</f>
        <v>94.690968571094771</v>
      </c>
      <c r="F125" s="45">
        <f>IF($D125,IF($D126,Analiza_Całość!D125/Analiza_Całość!D126*F126,100),"")</f>
        <v>93.845467660066447</v>
      </c>
      <c r="G125" s="41">
        <f t="shared" ref="G125:G134" si="34">IF($D125,(F125/E125-1)*100,"")</f>
        <v>-0.89290554715734105</v>
      </c>
      <c r="H125" s="44">
        <f>IF($C125,Analiza_Całość!F125,"")</f>
        <v>-1.8435729961608204E-2</v>
      </c>
      <c r="I125" s="43">
        <f>IF($C125,Analiza_Całość!G125,"")</f>
        <v>-2.4203740021154194E-2</v>
      </c>
      <c r="J125" s="42">
        <f t="shared" ref="J125:J134" si="35">IF($C125,I125-H125,"")</f>
        <v>-5.7680100595459902E-3</v>
      </c>
      <c r="K125" s="41">
        <f>IF($D125,Analiza_Całość!I125,"")</f>
        <v>5.7373430188922825E-2</v>
      </c>
      <c r="L125" s="40">
        <f>IF($D125,Analiza_Całość!J125,"")</f>
        <v>0</v>
      </c>
      <c r="M125" s="17">
        <f>IF($D125,Analiza_Całość!K125,"")</f>
        <v>229.7296</v>
      </c>
      <c r="N125" s="39">
        <f>IF($D125,Analiza_Całość!L125,"")</f>
        <v>8.5085037037037043</v>
      </c>
    </row>
    <row r="126" spans="2:14" x14ac:dyDescent="0.3">
      <c r="B126" s="21">
        <f>BETAW20L!B125</f>
        <v>44238</v>
      </c>
      <c r="C126" s="74">
        <f t="shared" si="32"/>
        <v>1</v>
      </c>
      <c r="D126" s="73">
        <f t="shared" si="33"/>
        <v>1</v>
      </c>
      <c r="E126" s="46">
        <f>IF($D126,IF($D127,Analiza_Całość!C126/Analiza_Całość!C127*E127,100),"")</f>
        <v>96.452856642131096</v>
      </c>
      <c r="F126" s="45">
        <f>IF($D126,IF($D127,Analiza_Całość!D126/Analiza_Całość!D127*F127,100),"")</f>
        <v>96.144590407661738</v>
      </c>
      <c r="G126" s="41">
        <f t="shared" si="34"/>
        <v>-0.31960301146197745</v>
      </c>
      <c r="H126" s="44">
        <f>IF($C126,Analiza_Całość!F126,"")</f>
        <v>3.8249215347978288E-2</v>
      </c>
      <c r="I126" s="43">
        <f>IF($C126,Analiza_Całość!G126,"")</f>
        <v>4.4547197529516538E-2</v>
      </c>
      <c r="J126" s="42">
        <f t="shared" si="35"/>
        <v>6.2979821815382503E-3</v>
      </c>
      <c r="K126" s="41">
        <f>IF($D126,Analiza_Całość!I126,"")</f>
        <v>-0.11803591894811172</v>
      </c>
      <c r="L126" s="40">
        <f>IF($D126,Analiza_Całość!J126,"")</f>
        <v>0</v>
      </c>
      <c r="M126" s="17">
        <f>IF($D126,Analiza_Całość!K126,"")</f>
        <v>196.0403</v>
      </c>
      <c r="N126" s="39">
        <f>IF($D126,Analiza_Całość!L126,"")</f>
        <v>5.1589552631578952</v>
      </c>
    </row>
    <row r="127" spans="2:14" x14ac:dyDescent="0.3">
      <c r="B127" s="21">
        <f>BETAW20L!B126</f>
        <v>44237</v>
      </c>
      <c r="C127" s="74">
        <f t="shared" si="32"/>
        <v>1</v>
      </c>
      <c r="D127" s="73">
        <f t="shared" si="33"/>
        <v>1</v>
      </c>
      <c r="E127" s="46">
        <f>IF($D127,IF($D128,Analiza_Całość!C127/Analiza_Całość!C128*E128,100),"")</f>
        <v>92.833274915293856</v>
      </c>
      <c r="F127" s="45">
        <f>IF($D127,IF($D128,Analiza_Całość!D127/Analiza_Całość!D128*F128,100),"")</f>
        <v>91.955614625666044</v>
      </c>
      <c r="G127" s="41">
        <f t="shared" si="34"/>
        <v>-0.94541562864031148</v>
      </c>
      <c r="H127" s="44">
        <f>IF($C127,Analiza_Całość!F127,"")</f>
        <v>-2.5105089026137929E-2</v>
      </c>
      <c r="I127" s="43">
        <f>IF($C127,Analiza_Całość!G127,"")</f>
        <v>-2.8591992678953092E-2</v>
      </c>
      <c r="J127" s="42">
        <f t="shared" si="35"/>
        <v>-3.4869036528151626E-3</v>
      </c>
      <c r="K127" s="41">
        <f>IF($D127,Analiza_Całość!I127,"")</f>
        <v>0.36819827586000997</v>
      </c>
      <c r="L127" s="40">
        <f>IF($D127,Analiza_Całość!J127,"")</f>
        <v>0</v>
      </c>
      <c r="M127" s="17">
        <f>IF($D127,Analiza_Całość!K127,"")</f>
        <v>444.75559999999996</v>
      </c>
      <c r="N127" s="39">
        <f>IF($D127,Analiza_Całość!L127,"")</f>
        <v>17.790223999999998</v>
      </c>
    </row>
    <row r="128" spans="2:14" x14ac:dyDescent="0.3">
      <c r="B128" s="21">
        <f>BETAW20L!B127</f>
        <v>44236</v>
      </c>
      <c r="C128" s="74">
        <f t="shared" si="32"/>
        <v>1</v>
      </c>
      <c r="D128" s="73">
        <f t="shared" si="33"/>
        <v>1</v>
      </c>
      <c r="E128" s="46">
        <f>IF($D128,IF($D129,Analiza_Całość!C128/Analiza_Całość!C129*E129,100),"")</f>
        <v>95.193363710713882</v>
      </c>
      <c r="F128" s="45">
        <f>IF($D128,IF($D129,Analiza_Całość!D128/Analiza_Całość!D129*F129,100),"")</f>
        <v>94.622756641295211</v>
      </c>
      <c r="G128" s="41">
        <f t="shared" si="34"/>
        <v>-0.59941895860797789</v>
      </c>
      <c r="H128" s="44">
        <f>IF($C128,Analiza_Całość!F128,"")</f>
        <v>-1.0815667145683511E-2</v>
      </c>
      <c r="I128" s="43">
        <f>IF($C128,Analiza_Całość!G128,"")</f>
        <v>-8.4945308576308172E-3</v>
      </c>
      <c r="J128" s="42">
        <f t="shared" si="35"/>
        <v>2.3211362880526942E-3</v>
      </c>
      <c r="K128" s="41">
        <f>IF($D128,Analiza_Całość!I128,"")</f>
        <v>-0.18144456712446688</v>
      </c>
      <c r="L128" s="40">
        <f>IF($D128,Analiza_Całość!J128,"")</f>
        <v>0</v>
      </c>
      <c r="M128" s="17">
        <f>IF($D128,Analiza_Całość!K128,"")</f>
        <v>296.46949999999998</v>
      </c>
      <c r="N128" s="39">
        <f>IF($D128,Analiza_Całość!L128,"")</f>
        <v>12.889978260869565</v>
      </c>
    </row>
    <row r="129" spans="2:14" x14ac:dyDescent="0.3">
      <c r="B129" s="21">
        <f>BETAW20L!B128</f>
        <v>44235</v>
      </c>
      <c r="C129" s="74">
        <f t="shared" si="32"/>
        <v>1</v>
      </c>
      <c r="D129" s="73">
        <f t="shared" si="33"/>
        <v>1</v>
      </c>
      <c r="E129" s="46">
        <f>IF($D129,IF($D130,Analiza_Całość!C129/Analiza_Całość!C130*E130,100),"")</f>
        <v>96.228531370487218</v>
      </c>
      <c r="F129" s="45">
        <f>IF($D129,IF($D130,Analiza_Całość!D129/Analiza_Całość!D130*F130,100),"")</f>
        <v>95.429956104035583</v>
      </c>
      <c r="G129" s="41">
        <f t="shared" si="34"/>
        <v>-0.82987369242606412</v>
      </c>
      <c r="H129" s="44">
        <f>IF($C129,Analiza_Całość!F129,"")</f>
        <v>-5.7868710298058443E-3</v>
      </c>
      <c r="I129" s="43">
        <f>IF($C129,Analiza_Całość!G129,"")</f>
        <v>-6.9800089967508054E-3</v>
      </c>
      <c r="J129" s="42">
        <f t="shared" si="35"/>
        <v>-1.1931379669449611E-3</v>
      </c>
      <c r="K129" s="41">
        <f>IF($D129,Analiza_Całość!I129,"")</f>
        <v>0.26200361835428954</v>
      </c>
      <c r="L129" s="40">
        <f>IF($D129,Analiza_Całość!J129,"")</f>
        <v>0</v>
      </c>
      <c r="M129" s="17">
        <f>IF($D129,Analiza_Całość!K129,"")</f>
        <v>295.44290000000001</v>
      </c>
      <c r="N129" s="39">
        <f>IF($D129,Analiza_Całość!L129,"")</f>
        <v>15.549626315789475</v>
      </c>
    </row>
    <row r="130" spans="2:14" x14ac:dyDescent="0.3">
      <c r="B130" s="21">
        <f>BETAW20L!B129</f>
        <v>44232</v>
      </c>
      <c r="C130" s="74">
        <f t="shared" si="32"/>
        <v>1</v>
      </c>
      <c r="D130" s="73">
        <f t="shared" si="33"/>
        <v>1</v>
      </c>
      <c r="E130" s="46">
        <f>IF($D130,IF($D131,Analiza_Całość!C130/Analiza_Całość!C131*E131,100),"")</f>
        <v>96.787007828017295</v>
      </c>
      <c r="F130" s="45">
        <f>IF($D130,IF($D131,Analiza_Całość!D130/Analiza_Całość!D131*F131,100),"")</f>
        <v>96.098388173268489</v>
      </c>
      <c r="G130" s="41">
        <f t="shared" si="34"/>
        <v>-0.71147943324421092</v>
      </c>
      <c r="H130" s="44">
        <f>IF($C130,Analiza_Całość!F130,"")</f>
        <v>3.1365600104382822E-2</v>
      </c>
      <c r="I130" s="43">
        <f>IF($C130,Analiza_Całość!G130,"")</f>
        <v>3.3463033394734658E-2</v>
      </c>
      <c r="J130" s="42">
        <f t="shared" si="35"/>
        <v>2.0974332903518356E-3</v>
      </c>
      <c r="K130" s="41">
        <f>IF($D130,Analiza_Całość!I130,"")</f>
        <v>8.2799675290123886E-3</v>
      </c>
      <c r="L130" s="40">
        <f>IF($D130,Analiza_Całość!J130,"")</f>
        <v>0</v>
      </c>
      <c r="M130" s="17">
        <f>IF($D130,Analiza_Całość!K130,"")</f>
        <v>92.161910000000006</v>
      </c>
      <c r="N130" s="39">
        <f>IF($D130,Analiza_Całość!L130,"")</f>
        <v>4.6080955000000001</v>
      </c>
    </row>
    <row r="131" spans="2:14" x14ac:dyDescent="0.3">
      <c r="B131" s="21">
        <f>BETAW20L!B130</f>
        <v>44231</v>
      </c>
      <c r="C131" s="74">
        <f t="shared" si="32"/>
        <v>1</v>
      </c>
      <c r="D131" s="73">
        <f t="shared" si="33"/>
        <v>1</v>
      </c>
      <c r="E131" s="46">
        <f>IF($D131,IF($D132,Analiza_Całość!C131/Analiza_Całość!C132*E132,100),"")</f>
        <v>93.798340927678481</v>
      </c>
      <c r="F131" s="45">
        <f>IF($D131,IF($D132,Analiza_Całość!D131/Analiza_Całość!D132*F132,100),"")</f>
        <v>92.935853703900904</v>
      </c>
      <c r="G131" s="41">
        <f t="shared" si="34"/>
        <v>-0.91951223790043279</v>
      </c>
      <c r="H131" s="44">
        <f>IF($C131,Analiza_Całość!F131,"")</f>
        <v>-1.4198319056039322E-2</v>
      </c>
      <c r="I131" s="43">
        <f>IF($C131,Analiza_Całość!G131,"")</f>
        <v>-2.0127156844978459E-2</v>
      </c>
      <c r="J131" s="42">
        <f t="shared" si="35"/>
        <v>-5.9288377889391373E-3</v>
      </c>
      <c r="K131" s="41">
        <f>IF($D131,Analiza_Całość!I131,"")</f>
        <v>0.22710073037248701</v>
      </c>
      <c r="L131" s="40">
        <f>IF($D131,Analiza_Całość!J131,"")</f>
        <v>0</v>
      </c>
      <c r="M131" s="17">
        <f>IF($D131,Analiza_Całość!K131,"")</f>
        <v>127.31410000000001</v>
      </c>
      <c r="N131" s="39">
        <f>IF($D131,Analiza_Całość!L131,"")</f>
        <v>5.5353956521739134</v>
      </c>
    </row>
    <row r="132" spans="2:14" x14ac:dyDescent="0.3">
      <c r="B132" s="21">
        <f>BETAW20L!B131</f>
        <v>44230</v>
      </c>
      <c r="C132" s="74">
        <f t="shared" si="32"/>
        <v>1</v>
      </c>
      <c r="D132" s="73">
        <f t="shared" si="33"/>
        <v>1</v>
      </c>
      <c r="E132" s="46">
        <f>IF($D132,IF($D133,Analiza_Całość!C132/Analiza_Całość!C133*E133,100),"")</f>
        <v>95.139619114382526</v>
      </c>
      <c r="F132" s="45">
        <f>IF($D132,IF($D133,Analiza_Całość!D132/Analiza_Całość!D133*F133,100),"")</f>
        <v>94.825339409657104</v>
      </c>
      <c r="G132" s="41">
        <f t="shared" si="34"/>
        <v>-0.33033525638522798</v>
      </c>
      <c r="H132" s="44">
        <f>IF($C132,Analiza_Całość!F132,"")</f>
        <v>-1.3733095468089127E-2</v>
      </c>
      <c r="I132" s="43">
        <f>IF($C132,Analiza_Całość!G132,"")</f>
        <v>-1.0804541363301751E-2</v>
      </c>
      <c r="J132" s="42">
        <f t="shared" si="35"/>
        <v>2.9285541047873766E-3</v>
      </c>
      <c r="K132" s="41">
        <f>IF($D132,Analiza_Całość!I132,"")</f>
        <v>-7.7311922116485299E-2</v>
      </c>
      <c r="L132" s="40">
        <f>IF($D132,Analiza_Całość!J132,"")</f>
        <v>0</v>
      </c>
      <c r="M132" s="17">
        <f>IF($D132,Analiza_Całość!K132,"")</f>
        <v>160.1961</v>
      </c>
      <c r="N132" s="39">
        <f>IF($D132,Analiza_Całość!L132,"")</f>
        <v>4.5770314285714289</v>
      </c>
    </row>
    <row r="133" spans="2:14" x14ac:dyDescent="0.3">
      <c r="B133" s="21">
        <f>BETAW20L!B132</f>
        <v>44229</v>
      </c>
      <c r="C133" s="74">
        <f t="shared" si="32"/>
        <v>1</v>
      </c>
      <c r="D133" s="73">
        <f t="shared" si="33"/>
        <v>1</v>
      </c>
      <c r="E133" s="46">
        <f>IF($D133,IF($D134,Analiza_Całość!C133/Analiza_Całość!C134*E134,100),"")</f>
        <v>96.45519336371072</v>
      </c>
      <c r="F133" s="45">
        <f>IF($D133,IF($D134,Analiza_Całość!D133/Analiza_Całość!D134*F134,100),"")</f>
        <v>95.855438565097941</v>
      </c>
      <c r="G133" s="41">
        <f t="shared" si="34"/>
        <v>-0.62179627420499983</v>
      </c>
      <c r="H133" s="44">
        <f>IF($C133,Analiza_Całość!F133,"")</f>
        <v>-1.4024935499652587E-2</v>
      </c>
      <c r="I133" s="43">
        <f>IF($C133,Analiza_Całość!G133,"")</f>
        <v>-1.4331610513496759E-2</v>
      </c>
      <c r="J133" s="42">
        <f t="shared" si="35"/>
        <v>-3.0667501384417165E-4</v>
      </c>
      <c r="K133" s="41">
        <f>IF($D133,Analiza_Całość!I133,"")</f>
        <v>0.52339853657128455</v>
      </c>
      <c r="L133" s="40">
        <f>IF($D133,Analiza_Całość!J133,"")</f>
        <v>0</v>
      </c>
      <c r="M133" s="17">
        <f>IF($D133,Analiza_Całość!K133,"")</f>
        <v>154.78979999999999</v>
      </c>
      <c r="N133" s="39">
        <f>IF($D133,Analiza_Całość!L133,"")</f>
        <v>5.1596599999999997</v>
      </c>
    </row>
    <row r="134" spans="2:14" x14ac:dyDescent="0.3">
      <c r="B134" s="21">
        <f>BETAW20L!B133</f>
        <v>44228</v>
      </c>
      <c r="C134" s="74">
        <f t="shared" si="32"/>
        <v>1</v>
      </c>
      <c r="D134" s="73">
        <f t="shared" si="33"/>
        <v>1</v>
      </c>
      <c r="E134" s="46">
        <f>IF($D134,IF($D135,Analiza_Całość!C134/Analiza_Całość!C135*E135,100),"")</f>
        <v>97.817502044631397</v>
      </c>
      <c r="F134" s="45">
        <f>IF($D134,IF($D135,Analiza_Całość!D134/Analiza_Całość!D135*F135,100),"")</f>
        <v>97.239092689314433</v>
      </c>
      <c r="G134" s="41">
        <f t="shared" si="34"/>
        <v>-0.59131478848545305</v>
      </c>
      <c r="H134" s="44">
        <f>IF($C134,Analiza_Całość!F134,"")</f>
        <v>2.0026727319312581E-2</v>
      </c>
      <c r="I134" s="43">
        <f>IF($C134,Analiza_Całość!G134,"")</f>
        <v>1.9981434424956531E-2</v>
      </c>
      <c r="J134" s="42">
        <f t="shared" si="35"/>
        <v>-4.5292894356049884E-5</v>
      </c>
      <c r="K134" s="41">
        <f>IF($D134,Analiza_Całość!I134,"")</f>
        <v>2.1524079336598945E-2</v>
      </c>
      <c r="L134" s="40">
        <f>IF($D134,Analiza_Całość!J134,"")</f>
        <v>0</v>
      </c>
      <c r="M134" s="17">
        <f>IF($D134,Analiza_Całość!K134,"")</f>
        <v>254.90210000000002</v>
      </c>
      <c r="N134" s="39">
        <f>IF($D134,Analiza_Całość!L134,"")</f>
        <v>7.4971205882352949</v>
      </c>
    </row>
    <row r="135" spans="2:14" x14ac:dyDescent="0.3">
      <c r="B135" s="21">
        <f>BETAW20L!B134</f>
        <v>44225</v>
      </c>
      <c r="C135" s="74">
        <f t="shared" ref="C135:C139" si="36">IF(AND(D135,D136),1,0)</f>
        <v>1</v>
      </c>
      <c r="D135" s="73">
        <f t="shared" ref="D135:D139" si="37">IF(AND($B135&gt;=$E$3,OR($B135&lt;=$E$4,$B136&lt;$E$4)),1,0)</f>
        <v>1</v>
      </c>
      <c r="E135" s="46">
        <f>IF($D135,IF($D136,Analiza_Całość!C135/Analiza_Całość!C136*E136,100),"")</f>
        <v>95.87802313354365</v>
      </c>
      <c r="F135" s="45">
        <f>IF($D135,IF($D136,Analiza_Całość!D135/Analiza_Całość!D136*F136,100),"")</f>
        <v>95.315399216388982</v>
      </c>
      <c r="G135" s="41">
        <f t="shared" ref="G135:G139" si="38">IF($D135,(F135/E135-1)*100,"")</f>
        <v>-0.58681217944076547</v>
      </c>
      <c r="H135" s="44">
        <f>IF($C135,Analiza_Całość!F135,"")</f>
        <v>-4.090095608794652E-2</v>
      </c>
      <c r="I135" s="43">
        <f>IF($C135,Analiza_Całość!G135,"")</f>
        <v>-3.6824849705771399E-2</v>
      </c>
      <c r="J135" s="42">
        <f t="shared" ref="J135:J139" si="39">IF($C135,I135-H135,"")</f>
        <v>4.0761063821751209E-3</v>
      </c>
      <c r="K135" s="41">
        <f>IF($D135,Analiza_Całość!I135,"")</f>
        <v>-3.849564428725083E-2</v>
      </c>
      <c r="L135" s="40">
        <f>IF($D135,Analiza_Całość!J135,"")</f>
        <v>0</v>
      </c>
      <c r="M135" s="17">
        <f>IF($D135,Analiza_Całość!K135,"")</f>
        <v>334.07100000000003</v>
      </c>
      <c r="N135" s="39">
        <f>IF($D135,Analiza_Całość!L135,"")</f>
        <v>5.2198593750000004</v>
      </c>
    </row>
    <row r="136" spans="2:14" x14ac:dyDescent="0.3">
      <c r="B136" s="21">
        <f>BETAW20L!B135</f>
        <v>44224</v>
      </c>
      <c r="C136" s="74">
        <f t="shared" si="36"/>
        <v>1</v>
      </c>
      <c r="D136" s="73">
        <f t="shared" si="37"/>
        <v>1</v>
      </c>
      <c r="E136" s="46">
        <f>IF($D136,IF($D137,Analiza_Całość!C136/Analiza_Całość!C137*E137,100),"")</f>
        <v>99.880827199439196</v>
      </c>
      <c r="F136" s="45">
        <f>IF($D136,IF($D137,Analiza_Całość!D136/Analiza_Całość!D137*F137,100),"")</f>
        <v>98.89080227517853</v>
      </c>
      <c r="G136" s="41">
        <f t="shared" si="38"/>
        <v>-0.99120617241567066</v>
      </c>
      <c r="H136" s="44">
        <f>IF($C136,Analiza_Całość!F136,"")</f>
        <v>5.9001442878995669E-2</v>
      </c>
      <c r="I136" s="43">
        <f>IF($C136,Analiza_Całość!G136,"")</f>
        <v>5.5289481470032237E-2</v>
      </c>
      <c r="J136" s="42">
        <f t="shared" si="39"/>
        <v>-3.7119614089634323E-3</v>
      </c>
      <c r="K136" s="41">
        <f>IF($D136,Analiza_Całość!I136,"")</f>
        <v>-5.8995559926167118E-4</v>
      </c>
      <c r="L136" s="40">
        <f>IF($D136,Analiza_Całość!J136,"")</f>
        <v>0</v>
      </c>
      <c r="M136" s="17">
        <f>IF($D136,Analiza_Całość!K136,"")</f>
        <v>593.97140000000002</v>
      </c>
      <c r="N136" s="39">
        <f>IF($D136,Analiza_Całość!L136,"")</f>
        <v>4.4997833333333332</v>
      </c>
    </row>
    <row r="137" spans="2:14" x14ac:dyDescent="0.3">
      <c r="B137" s="21">
        <f>BETAW20L!B136</f>
        <v>44223</v>
      </c>
      <c r="C137" s="74">
        <f t="shared" si="36"/>
        <v>1</v>
      </c>
      <c r="D137" s="73">
        <f t="shared" si="37"/>
        <v>1</v>
      </c>
      <c r="E137" s="46">
        <f>IF($D137,IF($D138,Analiza_Całość!C137/Analiza_Całość!C138*E138,100),"")</f>
        <v>94.158196050940532</v>
      </c>
      <c r="F137" s="45">
        <f>IF($D137,IF($D138,Analiza_Całość!D137/Analiza_Całość!D138*F138,100),"")</f>
        <v>93.571584461832472</v>
      </c>
      <c r="G137" s="41">
        <f t="shared" si="38"/>
        <v>-0.62300640168456711</v>
      </c>
      <c r="H137" s="44">
        <f>IF($C137,Analiza_Całość!F137,"")</f>
        <v>-5.4734444634005244E-2</v>
      </c>
      <c r="I137" s="43">
        <f>IF($C137,Analiza_Całość!G137,"")</f>
        <v>-5.7282701324328889E-2</v>
      </c>
      <c r="J137" s="42">
        <f t="shared" si="39"/>
        <v>-2.5482566903236442E-3</v>
      </c>
      <c r="K137" s="41">
        <f>IF($D137,Analiza_Całość!I137,"")</f>
        <v>2.8605089100031122E-2</v>
      </c>
      <c r="L137" s="40">
        <f>IF($D137,Analiza_Całość!J137,"")</f>
        <v>0</v>
      </c>
      <c r="M137" s="17">
        <f>IF($D137,Analiza_Całość!K137,"")</f>
        <v>404.47359999999998</v>
      </c>
      <c r="N137" s="39">
        <f>IF($D137,Analiza_Całość!L137,"")</f>
        <v>4.8151619047619043</v>
      </c>
    </row>
    <row r="138" spans="2:14" x14ac:dyDescent="0.3">
      <c r="B138" s="21">
        <f>BETAW20L!B137</f>
        <v>44222</v>
      </c>
      <c r="C138" s="74">
        <f t="shared" si="36"/>
        <v>1</v>
      </c>
      <c r="D138" s="73">
        <f t="shared" si="37"/>
        <v>1</v>
      </c>
      <c r="E138" s="46">
        <f>IF($D138,IF($D139,Analiza_Całość!C138/Analiza_Całość!C139*E139,100),"")</f>
        <v>99.455543871947654</v>
      </c>
      <c r="F138" s="45">
        <f>IF($D138,IF($D139,Analiza_Całość!D138/Analiza_Całość!D139*F139,100),"")</f>
        <v>99.088109959153229</v>
      </c>
      <c r="G138" s="41">
        <f t="shared" si="38"/>
        <v>-0.36944538081005174</v>
      </c>
      <c r="H138" s="44">
        <f>IF($C138,Analiza_Całość!F138,"")</f>
        <v>3.6536475328804906E-2</v>
      </c>
      <c r="I138" s="43">
        <f>IF($C138,Analiza_Całość!G138,"")</f>
        <v>4.3228711034328036E-2</v>
      </c>
      <c r="J138" s="42">
        <f t="shared" si="39"/>
        <v>6.6922357055231307E-3</v>
      </c>
      <c r="K138" s="41">
        <f>IF($D138,Analiza_Całość!I138,"")</f>
        <v>-4.784775117773199E-2</v>
      </c>
      <c r="L138" s="40">
        <f>IF($D138,Analiza_Całość!J138,"")</f>
        <v>0</v>
      </c>
      <c r="M138" s="17">
        <f>IF($D138,Analiza_Całość!K138,"")</f>
        <v>307.86009999999999</v>
      </c>
      <c r="N138" s="39">
        <f>IF($D138,Analiza_Całość!L138,"")</f>
        <v>6.2828591836734695</v>
      </c>
    </row>
    <row r="139" spans="2:14" x14ac:dyDescent="0.3">
      <c r="B139" s="21">
        <f>BETAW20L!B138</f>
        <v>44221</v>
      </c>
      <c r="C139" s="74">
        <f t="shared" si="36"/>
        <v>1</v>
      </c>
      <c r="D139" s="73">
        <f t="shared" si="37"/>
        <v>1</v>
      </c>
      <c r="E139" s="46">
        <f>IF($D139,IF($D140,Analiza_Całość!C139/Analiza_Całość!C140*E140,100),"")</f>
        <v>95.887370019862132</v>
      </c>
      <c r="F139" s="45">
        <f>IF($D139,IF($D140,Analiza_Całość!D139/Analiza_Całość!D140*F140,100),"")</f>
        <v>94.895922923269779</v>
      </c>
      <c r="G139" s="41">
        <f t="shared" si="38"/>
        <v>-1.0339704763901447</v>
      </c>
      <c r="H139" s="44">
        <f>IF($C139,Analiza_Całość!F139,"")</f>
        <v>-7.0906783085272779E-3</v>
      </c>
      <c r="I139" s="43">
        <f>IF($C139,Analiza_Całość!G139,"")</f>
        <v>-1.2259226390891101E-2</v>
      </c>
      <c r="J139" s="42">
        <f t="shared" si="39"/>
        <v>-5.1685480823638226E-3</v>
      </c>
      <c r="K139" s="41">
        <f>IF($D139,Analiza_Całość!I139,"")</f>
        <v>0.42980135230077376</v>
      </c>
      <c r="L139" s="40">
        <f>IF($D139,Analiza_Całość!J139,"")</f>
        <v>0</v>
      </c>
      <c r="M139" s="17">
        <f>IF($D139,Analiza_Całość!K139,"")</f>
        <v>249.7295</v>
      </c>
      <c r="N139" s="39">
        <f>IF($D139,Analiza_Całość!L139,"")</f>
        <v>4.2327033898305082</v>
      </c>
    </row>
    <row r="140" spans="2:14" x14ac:dyDescent="0.3">
      <c r="B140" s="21">
        <f>BETAW20L!B139</f>
        <v>44218</v>
      </c>
      <c r="C140" s="74">
        <f t="shared" ref="C140:C144" si="40">IF(AND(D140,D141),1,0)</f>
        <v>1</v>
      </c>
      <c r="D140" s="73">
        <f t="shared" ref="D140:D144" si="41">IF(AND($B140&gt;=$E$3,OR($B140&lt;=$E$4,$B141&lt;$E$4)),1,0)</f>
        <v>1</v>
      </c>
      <c r="E140" s="46">
        <f>IF($D140,IF($D141,Analiza_Całość!C140/Analiza_Całość!C141*E141,100),"")</f>
        <v>96.569692721112261</v>
      </c>
      <c r="F140" s="45">
        <f>IF($D140,IF($D141,Analiza_Całość!D140/Analiza_Całość!D141*F141,100),"")</f>
        <v>96.066433644419291</v>
      </c>
      <c r="G140" s="41">
        <f t="shared" ref="G140:G144" si="42">IF($D140,(F140/E140-1)*100,"")</f>
        <v>-0.521135630146774</v>
      </c>
      <c r="H140" s="44">
        <f>IF($C140,Analiza_Całość!F140,"")</f>
        <v>-8.4654554028225219E-4</v>
      </c>
      <c r="I140" s="43">
        <f>IF($C140,Analiza_Całość!G140,"")</f>
        <v>3.7834339255105281E-3</v>
      </c>
      <c r="J140" s="42">
        <f t="shared" ref="J140:J144" si="43">IF($C140,I140-H140,"")</f>
        <v>4.6299794657927804E-3</v>
      </c>
      <c r="K140" s="41">
        <f>IF($D140,Analiza_Całość!I140,"")</f>
        <v>-1.0668079638953554E-2</v>
      </c>
      <c r="L140" s="40">
        <f>IF($D140,Analiza_Całość!J140,"")</f>
        <v>0</v>
      </c>
      <c r="M140" s="17">
        <f>IF($D140,Analiza_Całość!K140,"")</f>
        <v>231.82470000000001</v>
      </c>
      <c r="N140" s="39">
        <f>IF($D140,Analiza_Całość!L140,"")</f>
        <v>4.2149945454545454</v>
      </c>
    </row>
    <row r="141" spans="2:14" x14ac:dyDescent="0.3">
      <c r="B141" s="21">
        <f>BETAW20L!B140</f>
        <v>44217</v>
      </c>
      <c r="C141" s="74">
        <f t="shared" si="40"/>
        <v>1</v>
      </c>
      <c r="D141" s="73">
        <f t="shared" si="41"/>
        <v>1</v>
      </c>
      <c r="E141" s="46">
        <f>IF($D141,IF($D142,Analiza_Całość!C141/Analiza_Całość!C142*E142,100),"")</f>
        <v>96.651477976399107</v>
      </c>
      <c r="F141" s="45">
        <f>IF($D141,IF($D142,Analiza_Całość!D141/Analiza_Całość!D142*F142,100),"")</f>
        <v>95.703659339313248</v>
      </c>
      <c r="G141" s="41">
        <f t="shared" si="42"/>
        <v>-0.98065612335209718</v>
      </c>
      <c r="H141" s="44">
        <f>IF($C141,Analiza_Całość!F141,"")</f>
        <v>-3.3380809436958848E-2</v>
      </c>
      <c r="I141" s="43">
        <f>IF($C141,Analiza_Całość!G141,"")</f>
        <v>-3.7255745222248247E-2</v>
      </c>
      <c r="J141" s="42">
        <f t="shared" si="43"/>
        <v>-3.874935785289399E-3</v>
      </c>
      <c r="K141" s="41">
        <f>IF($D141,Analiza_Całość!I141,"")</f>
        <v>1.4697939819230399E-3</v>
      </c>
      <c r="L141" s="40">
        <f>IF($D141,Analiza_Całość!J141,"")</f>
        <v>0</v>
      </c>
      <c r="M141" s="17">
        <f>IF($D141,Analiza_Całość!K141,"")</f>
        <v>744.75760000000002</v>
      </c>
      <c r="N141" s="39">
        <f>IF($D141,Analiza_Całość!L141,"")</f>
        <v>9.6721766233766235</v>
      </c>
    </row>
    <row r="142" spans="2:14" x14ac:dyDescent="0.3">
      <c r="B142" s="21">
        <f>BETAW20L!B141</f>
        <v>44216</v>
      </c>
      <c r="C142" s="74">
        <f t="shared" si="40"/>
        <v>1</v>
      </c>
      <c r="D142" s="73">
        <f t="shared" si="41"/>
        <v>1</v>
      </c>
      <c r="E142" s="46">
        <f>IF($D142,IF($D143,Analiza_Całość!C142/Analiza_Całość!C143*E143,100),"")</f>
        <v>99.932235074190913</v>
      </c>
      <c r="F142" s="45">
        <f>IF($D142,IF($D143,Analiza_Całość!D142/Analiza_Całość!D143*F143,100),"")</f>
        <v>99.336420931823312</v>
      </c>
      <c r="G142" s="41">
        <f t="shared" si="42"/>
        <v>-0.59621816916759496</v>
      </c>
      <c r="H142" s="44">
        <f>IF($C142,Analiza_Całość!F142,"")</f>
        <v>6.0040519967447473E-3</v>
      </c>
      <c r="I142" s="43">
        <f>IF($C142,Analiza_Całość!G142,"")</f>
        <v>3.8950738589908621E-3</v>
      </c>
      <c r="J142" s="42">
        <f t="shared" si="43"/>
        <v>-2.1089781377538852E-3</v>
      </c>
      <c r="K142" s="41">
        <f>IF($D142,Analiza_Całość!I142,"")</f>
        <v>0.43447908084890408</v>
      </c>
      <c r="L142" s="40">
        <f>IF($D142,Analiza_Całość!J142,"")</f>
        <v>0</v>
      </c>
      <c r="M142" s="17">
        <f>IF($D142,Analiza_Całość!K142,"")</f>
        <v>195.584</v>
      </c>
      <c r="N142" s="39">
        <f>IF($D142,Analiza_Całość!L142,"")</f>
        <v>3.3149830508474576</v>
      </c>
    </row>
    <row r="143" spans="2:14" x14ac:dyDescent="0.3">
      <c r="B143" s="21">
        <f>BETAW20L!B142</f>
        <v>44215</v>
      </c>
      <c r="C143" s="74">
        <f t="shared" si="40"/>
        <v>1</v>
      </c>
      <c r="D143" s="73">
        <f t="shared" si="41"/>
        <v>1</v>
      </c>
      <c r="E143" s="46">
        <f>IF($D143,IF($D144,Analiza_Całość!C143/Analiza_Całość!C144*E144,100),"")</f>
        <v>99.334034349807212</v>
      </c>
      <c r="F143" s="45">
        <f>IF($D143,IF($D144,Analiza_Całość!D143/Analiza_Całość!D144*F144,100),"")</f>
        <v>98.950250804225405</v>
      </c>
      <c r="G143" s="41">
        <f t="shared" si="42"/>
        <v>-0.38635654747526393</v>
      </c>
      <c r="H143" s="44">
        <f>IF($C143,Analiza_Całość!F143,"")</f>
        <v>-4.4063031670016226E-2</v>
      </c>
      <c r="I143" s="43">
        <f>IF($C143,Analiza_Całość!G143,"")</f>
        <v>-4.0837655783194073E-2</v>
      </c>
      <c r="J143" s="42">
        <f t="shared" si="43"/>
        <v>3.225375886822153E-3</v>
      </c>
      <c r="K143" s="41">
        <f>IF($D143,Analiza_Całość!I143,"")</f>
        <v>-0.23809090565596325</v>
      </c>
      <c r="L143" s="40">
        <f>IF($D143,Analiza_Całość!J143,"")</f>
        <v>0</v>
      </c>
      <c r="M143" s="17">
        <f>IF($D143,Analiza_Całość!K143,"")</f>
        <v>528.49040000000002</v>
      </c>
      <c r="N143" s="39">
        <f>IF($D143,Analiza_Całość!L143,"")</f>
        <v>7.7719176470588236</v>
      </c>
    </row>
    <row r="144" spans="2:14" x14ac:dyDescent="0.3">
      <c r="B144" s="21">
        <f>BETAW20L!B143</f>
        <v>44214</v>
      </c>
      <c r="C144" s="74">
        <f t="shared" si="40"/>
        <v>1</v>
      </c>
      <c r="D144" s="73">
        <f t="shared" si="41"/>
        <v>1</v>
      </c>
      <c r="E144" s="46">
        <f>IF($D144,IF($D145,Analiza_Całość!C144/Analiza_Całość!C145*E145,100),"")</f>
        <v>103.80885617478675</v>
      </c>
      <c r="F144" s="45">
        <f>IF($D144,IF($D145,Analiza_Całość!D144/Analiza_Całość!D145*F145,100),"")</f>
        <v>103.07479218985023</v>
      </c>
      <c r="G144" s="41">
        <f t="shared" si="42"/>
        <v>-0.70713040484768896</v>
      </c>
      <c r="H144" s="44">
        <f>IF($C144,Analiza_Całość!F144,"")</f>
        <v>3.7614800170696884E-2</v>
      </c>
      <c r="I144" s="43">
        <f>IF($C144,Analiza_Całość!G144,"")</f>
        <v>3.1153404351446531E-2</v>
      </c>
      <c r="J144" s="42">
        <f t="shared" si="43"/>
        <v>-6.4613958192503533E-3</v>
      </c>
      <c r="K144" s="41">
        <f>IF($D144,Analiza_Całość!I144,"")</f>
        <v>-2.0667163988685733E-2</v>
      </c>
      <c r="L144" s="40">
        <f>IF($D144,Analiza_Całość!J144,"")</f>
        <v>0</v>
      </c>
      <c r="M144" s="17">
        <f>IF($D144,Analiza_Całość!K144,"")</f>
        <v>297.79809999999998</v>
      </c>
      <c r="N144" s="39">
        <f>IF($D144,Analiza_Całość!L144,"")</f>
        <v>5.6188320754716976</v>
      </c>
    </row>
    <row r="145" spans="2:14" x14ac:dyDescent="0.3">
      <c r="B145" s="21">
        <f>BETAW20L!B144</f>
        <v>44211</v>
      </c>
      <c r="C145" s="74">
        <f t="shared" ref="C145:C146" si="44">IF(AND(D145,D146),1,0)</f>
        <v>1</v>
      </c>
      <c r="D145" s="73">
        <f t="shared" ref="D145:D153" si="45">IF(AND($B145&gt;=$E$3,OR($B145&lt;=$E$4,$B146&lt;$E$4)),1,0)</f>
        <v>1</v>
      </c>
      <c r="E145" s="46">
        <f>IF($D145,IF($D146,Analiza_Całość!C145/Analiza_Całość!C146*E146,100),"")</f>
        <v>99.976632784203744</v>
      </c>
      <c r="F145" s="45">
        <f>IF($D145,IF($D146,Analiza_Całość!D145/Analiza_Całość!D146*F146,100),"")</f>
        <v>99.913164937995916</v>
      </c>
      <c r="G145" s="41">
        <f t="shared" ref="G145:G146" si="46">IF($D145,(F145/E145-1)*100,"")</f>
        <v>-6.3482680342741293E-2</v>
      </c>
      <c r="H145" s="44">
        <f>IF($C145,Analiza_Całość!F145,"")</f>
        <v>-4.6377644647734591E-2</v>
      </c>
      <c r="I145" s="43">
        <f>IF($C145,Analiza_Całość!G145,"")</f>
        <v>-3.9952624703212238E-2</v>
      </c>
      <c r="J145" s="42">
        <f t="shared" ref="J145:J146" si="47">IF($C145,I145-H145,"")</f>
        <v>6.4250199445223533E-3</v>
      </c>
      <c r="K145" s="41">
        <f>IF($D145,Analiza_Całość!I145,"")</f>
        <v>-4.4867222373579096E-2</v>
      </c>
      <c r="L145" s="40">
        <f>IF($D145,Analiza_Całość!J145,"")</f>
        <v>0</v>
      </c>
      <c r="M145" s="17">
        <f>IF($D145,Analiza_Całość!K145,"")</f>
        <v>1037.4000000000001</v>
      </c>
      <c r="N145" s="39">
        <f>IF($D145,Analiza_Całość!L145,"")</f>
        <v>9.6953271028037395</v>
      </c>
    </row>
    <row r="146" spans="2:14" x14ac:dyDescent="0.3">
      <c r="B146" s="21">
        <f>BETAW20L!B145</f>
        <v>44210</v>
      </c>
      <c r="C146" s="74">
        <f t="shared" si="44"/>
        <v>1</v>
      </c>
      <c r="D146" s="73">
        <f t="shared" si="45"/>
        <v>1</v>
      </c>
      <c r="E146" s="46">
        <f>IF($D146,IF($D147,Analiza_Całość!C146/Analiza_Całość!C147*E147,100),"")</f>
        <v>104.72251431241966</v>
      </c>
      <c r="F146" s="45">
        <f>IF($D146,IF($D147,Analiza_Całość!D146/Analiza_Całość!D147*F147,100),"")</f>
        <v>103.98577207761778</v>
      </c>
      <c r="G146" s="41">
        <f t="shared" si="46"/>
        <v>-0.70351847416874058</v>
      </c>
      <c r="H146" s="44">
        <f>IF($C146,Analiza_Całość!F146,"")</f>
        <v>8.2227539987561431E-3</v>
      </c>
      <c r="I146" s="43">
        <f>IF($C146,Analiza_Całość!G146,"")</f>
        <v>4.5149837917288233E-3</v>
      </c>
      <c r="J146" s="42">
        <f t="shared" si="47"/>
        <v>-3.7077702070273198E-3</v>
      </c>
      <c r="K146" s="41">
        <f>IF($D146,Analiza_Całość!I146,"")</f>
        <v>-0.22122650997150606</v>
      </c>
      <c r="L146" s="40">
        <f>IF($D146,Analiza_Całość!J146,"")</f>
        <v>0</v>
      </c>
      <c r="M146" s="17">
        <f>IF($D146,Analiza_Całość!K146,"")</f>
        <v>442.55549999999999</v>
      </c>
      <c r="N146" s="39">
        <f>IF($D146,Analiza_Całość!L146,"")</f>
        <v>15.805553571428572</v>
      </c>
    </row>
    <row r="147" spans="2:14" x14ac:dyDescent="0.3">
      <c r="B147" s="21">
        <f>BETAW20L!B146</f>
        <v>44209</v>
      </c>
      <c r="C147" s="74">
        <f t="shared" ref="C147:C153" si="48">IF(AND(D147,D148),1,0)</f>
        <v>1</v>
      </c>
      <c r="D147" s="73">
        <f t="shared" si="45"/>
        <v>1</v>
      </c>
      <c r="E147" s="46">
        <f>IF($D147,IF($D148,Analiza_Całość!C147/Analiza_Całość!C148*E148,100),"")</f>
        <v>103.86493749269773</v>
      </c>
      <c r="F147" s="45">
        <f>IF($D147,IF($D148,Analiza_Całość!D147/Analiza_Całość!D148*F148,100),"")</f>
        <v>103.5173362878741</v>
      </c>
      <c r="G147" s="41">
        <f t="shared" ref="G147:G153" si="49">IF($D147,(F147/E147-1)*100,"")</f>
        <v>-0.33466655178805427</v>
      </c>
      <c r="H147" s="44">
        <f>IF($C147,Analiza_Całość!F147,"")</f>
        <v>-2.0133862004136933E-2</v>
      </c>
      <c r="I147" s="43">
        <f>IF($C147,Analiza_Całość!G147,"")</f>
        <v>-1.3837171605171414E-2</v>
      </c>
      <c r="J147" s="42">
        <f t="shared" ref="J147:J153" si="50">IF($C147,I147-H147,"")</f>
        <v>6.2966903989655192E-3</v>
      </c>
      <c r="K147" s="41">
        <f>IF($D147,Analiza_Całość!I147,"")</f>
        <v>0.49679705528979934</v>
      </c>
      <c r="L147" s="40">
        <f>IF($D147,Analiza_Całość!J147,"")</f>
        <v>0</v>
      </c>
      <c r="M147" s="17">
        <f>IF($D147,Analiza_Całość!K147,"")</f>
        <v>161</v>
      </c>
      <c r="N147" s="39">
        <f>IF($D147,Analiza_Całość!L147,"")</f>
        <v>3.8333333333333335</v>
      </c>
    </row>
    <row r="148" spans="2:14" x14ac:dyDescent="0.3">
      <c r="B148" s="21">
        <f>BETAW20L!B147</f>
        <v>44208</v>
      </c>
      <c r="C148" s="74">
        <f t="shared" si="48"/>
        <v>1</v>
      </c>
      <c r="D148" s="73">
        <f t="shared" si="45"/>
        <v>1</v>
      </c>
      <c r="E148" s="46">
        <f>IF($D148,IF($D149,Analiza_Całość!C148/Analiza_Całość!C149*E149,100),"")</f>
        <v>105.97733380067763</v>
      </c>
      <c r="F148" s="45">
        <f>IF($D148,IF($D149,Analiza_Całość!D148/Analiza_Całość!D149*F149,100),"")</f>
        <v>104.95967939535511</v>
      </c>
      <c r="G148" s="41">
        <f t="shared" si="49"/>
        <v>-0.96025665944429184</v>
      </c>
      <c r="H148" s="44">
        <f>IF($C148,Analiza_Całość!F148,"")</f>
        <v>-2.2736922096496266E-2</v>
      </c>
      <c r="I148" s="43">
        <f>IF($C148,Analiza_Całość!G148,"")</f>
        <v>-2.7452801836291479E-2</v>
      </c>
      <c r="J148" s="42">
        <f t="shared" si="50"/>
        <v>-4.7158797397952139E-3</v>
      </c>
      <c r="K148" s="41">
        <f>IF($D148,Analiza_Całość!I148,"")</f>
        <v>0.28662932714789147</v>
      </c>
      <c r="L148" s="40">
        <f>IF($D148,Analiza_Całość!J148,"")</f>
        <v>0</v>
      </c>
      <c r="M148" s="17">
        <f>IF($D148,Analiza_Całość!K148,"")</f>
        <v>268</v>
      </c>
      <c r="N148" s="39">
        <f>IF($D148,Analiza_Całość!L148,"")</f>
        <v>7.882352941176471</v>
      </c>
    </row>
    <row r="149" spans="2:14" x14ac:dyDescent="0.3">
      <c r="B149" s="21">
        <f>BETAW20L!B148</f>
        <v>44207</v>
      </c>
      <c r="C149" s="74">
        <f t="shared" si="48"/>
        <v>1</v>
      </c>
      <c r="D149" s="73">
        <f t="shared" si="45"/>
        <v>1</v>
      </c>
      <c r="E149" s="46">
        <f>IF($D149,IF($D150,Analiza_Całość!C149/Analiza_Całość!C150*E150,100),"")</f>
        <v>108.41453440822524</v>
      </c>
      <c r="F149" s="45">
        <f>IF($D149,IF($D150,Analiza_Całość!D149/Analiza_Całość!D150*F150,100),"")</f>
        <v>107.88103287122316</v>
      </c>
      <c r="G149" s="41">
        <f t="shared" si="49"/>
        <v>-0.49209410888878535</v>
      </c>
      <c r="H149" s="44">
        <f>IF($C149,Analiza_Całość!F149,"")</f>
        <v>-5.5882877665631879E-3</v>
      </c>
      <c r="I149" s="43">
        <f>IF($C149,Analiza_Całość!G149,"")</f>
        <v>-5.9640931583769888E-3</v>
      </c>
      <c r="J149" s="42">
        <f t="shared" si="50"/>
        <v>-3.7580539181380091E-4</v>
      </c>
      <c r="K149" s="41">
        <f>IF($D149,Analiza_Całość!I149,"")</f>
        <v>1.1944507634753521E-2</v>
      </c>
      <c r="L149" s="40">
        <f>IF($D149,Analiza_Całość!J149,"")</f>
        <v>0</v>
      </c>
      <c r="M149" s="17">
        <f>IF($D149,Analiza_Całość!K149,"")</f>
        <v>462</v>
      </c>
      <c r="N149" s="39">
        <f>IF($D149,Analiza_Całość!L149,"")</f>
        <v>8.25</v>
      </c>
    </row>
    <row r="150" spans="2:14" x14ac:dyDescent="0.3">
      <c r="B150" s="21">
        <f>BETAW20L!B149</f>
        <v>44204</v>
      </c>
      <c r="C150" s="74">
        <f t="shared" si="48"/>
        <v>1</v>
      </c>
      <c r="D150" s="73">
        <f t="shared" si="45"/>
        <v>1</v>
      </c>
      <c r="E150" s="46">
        <f>IF($D150,IF($D151,Analiza_Całość!C150/Analiza_Całość!C151*E151,100),"")</f>
        <v>109.02208201892743</v>
      </c>
      <c r="F150" s="45">
        <f>IF($D150,IF($D151,Analiza_Całość!D150/Analiza_Całość!D151*F151,100),"")</f>
        <v>108.52636790752513</v>
      </c>
      <c r="G150" s="41">
        <f t="shared" si="49"/>
        <v>-0.45469147371103302</v>
      </c>
      <c r="H150" s="44">
        <f>IF($C150,Analiza_Całość!F150,"")</f>
        <v>-1.3279929983025839E-3</v>
      </c>
      <c r="I150" s="43">
        <f>IF($C150,Analiza_Całość!G150,"")</f>
        <v>1.5076132437382892E-3</v>
      </c>
      <c r="J150" s="42">
        <f t="shared" si="50"/>
        <v>2.8356062420408731E-3</v>
      </c>
      <c r="K150" s="41">
        <f>IF($D150,Analiza_Całość!I150,"")</f>
        <v>0.13363488165891724</v>
      </c>
      <c r="L150" s="40">
        <f>IF($D150,Analiza_Całość!J150,"")</f>
        <v>0</v>
      </c>
      <c r="M150" s="17">
        <f>IF($D150,Analiza_Całość!K150,"")</f>
        <v>972.87540000000001</v>
      </c>
      <c r="N150" s="39">
        <f>IF($D150,Analiza_Całość!L150,"")</f>
        <v>13.327060273972602</v>
      </c>
    </row>
    <row r="151" spans="2:14" x14ac:dyDescent="0.3">
      <c r="B151" s="21">
        <f>BETAW20L!B150</f>
        <v>44203</v>
      </c>
      <c r="C151" s="74">
        <f t="shared" si="48"/>
        <v>1</v>
      </c>
      <c r="D151" s="73">
        <f t="shared" si="45"/>
        <v>1</v>
      </c>
      <c r="E151" s="46">
        <f>IF($D151,IF($D152,Analiza_Całość!C151/Analiza_Całość!C152*E152,100),"")</f>
        <v>109.16695875686412</v>
      </c>
      <c r="F151" s="45">
        <f>IF($D151,IF($D152,Analiza_Całość!D151/Analiza_Całość!D152*F152,100),"")</f>
        <v>108.36287539068157</v>
      </c>
      <c r="G151" s="41">
        <f t="shared" si="49"/>
        <v>-0.73656294481317941</v>
      </c>
      <c r="H151" s="44">
        <f>IF($C151,Analiza_Całość!F151,"")</f>
        <v>6.2693683662855437E-2</v>
      </c>
      <c r="I151" s="43">
        <f>IF($C151,Analiza_Całość!G151,"")</f>
        <v>6.39869249448939E-2</v>
      </c>
      <c r="J151" s="42">
        <f t="shared" si="50"/>
        <v>1.2932412820384626E-3</v>
      </c>
      <c r="K151" s="41">
        <f>IF($D151,Analiza_Całość!I151,"")</f>
        <v>-0.47905387081358386</v>
      </c>
      <c r="L151" s="40">
        <f>IF($D151,Analiza_Całość!J151,"")</f>
        <v>0</v>
      </c>
      <c r="M151" s="17">
        <f>IF($D151,Analiza_Całość!K151,"")</f>
        <v>380.94420000000002</v>
      </c>
      <c r="N151" s="39">
        <f>IF($D151,Analiza_Całość!L151,"")</f>
        <v>5.7718818181818188</v>
      </c>
    </row>
    <row r="152" spans="2:14" x14ac:dyDescent="0.3">
      <c r="B152" s="21">
        <f>BETAW20L!B151</f>
        <v>44201</v>
      </c>
      <c r="C152" s="74">
        <f t="shared" si="48"/>
        <v>1</v>
      </c>
      <c r="D152" s="73">
        <f t="shared" si="45"/>
        <v>1</v>
      </c>
      <c r="E152" s="46">
        <f>IF($D152,IF($D153,Analiza_Całość!C152/Analiza_Całość!C153*E153,100),"")</f>
        <v>102.53300619231219</v>
      </c>
      <c r="F152" s="45">
        <f>IF($D152,IF($D153,Analiza_Całość!D152/Analiza_Całość!D153*F153,100),"")</f>
        <v>101.64624790158886</v>
      </c>
      <c r="G152" s="41">
        <f t="shared" si="49"/>
        <v>-0.86485154747155679</v>
      </c>
      <c r="H152" s="44">
        <f>IF($C152,Analiza_Całość!F152,"")</f>
        <v>3.6470561822963708E-4</v>
      </c>
      <c r="I152" s="43">
        <f>IF($C152,Analiza_Całość!G152,"")</f>
        <v>-1.326622795364349E-3</v>
      </c>
      <c r="J152" s="42">
        <f t="shared" si="50"/>
        <v>-1.6913284135939861E-3</v>
      </c>
      <c r="K152" s="41">
        <f>IF($D152,Analiza_Całość!I152,"")</f>
        <v>2.7200144157912831E-3</v>
      </c>
      <c r="L152" s="40">
        <f>IF($D152,Analiza_Całość!J152,"")</f>
        <v>0</v>
      </c>
      <c r="M152" s="17">
        <f>IF($D152,Analiza_Całość!K152,"")</f>
        <v>674.50490000000002</v>
      </c>
      <c r="N152" s="39">
        <f>IF($D152,Analiza_Całość!L152,"")</f>
        <v>12.726507547169811</v>
      </c>
    </row>
    <row r="153" spans="2:14" x14ac:dyDescent="0.3">
      <c r="B153" s="21">
        <f>BETAW20L!B152</f>
        <v>44200</v>
      </c>
      <c r="C153" s="74">
        <f t="shared" si="48"/>
        <v>1</v>
      </c>
      <c r="D153" s="73">
        <f t="shared" si="45"/>
        <v>1</v>
      </c>
      <c r="E153" s="46">
        <f>IF($D153,IF($D154,Analiza_Całość!C153/Analiza_Całość!C154*E154,100),"")</f>
        <v>102.4956186470382</v>
      </c>
      <c r="F153" s="45">
        <f>IF($D153,IF($D154,Analiza_Całość!D153/Analiza_Całość!D154*F154,100),"")</f>
        <v>101.78118361572575</v>
      </c>
      <c r="G153" s="41">
        <f t="shared" si="49"/>
        <v>-0.697039581538339</v>
      </c>
      <c r="H153" s="44">
        <f>IF($C153,Analiza_Całość!F153,"")</f>
        <v>2.4649866769837544E-2</v>
      </c>
      <c r="I153" s="43">
        <f>IF($C153,Analiza_Całość!G153,"")</f>
        <v>1.7655064263217876E-2</v>
      </c>
      <c r="J153" s="42">
        <f t="shared" si="50"/>
        <v>-6.9948025066196677E-3</v>
      </c>
      <c r="K153" s="41">
        <f>IF($D153,Analiza_Całość!I153,"")</f>
        <v>0.16583458696668441</v>
      </c>
      <c r="L153" s="40">
        <f>IF($D153,Analiza_Całość!J153,"")</f>
        <v>0</v>
      </c>
      <c r="M153" s="17">
        <f>IF($D153,Analiza_Całość!K153,"")</f>
        <v>169.40529999999998</v>
      </c>
      <c r="N153" s="39">
        <f>IF($D153,Analiza_Całość!L153,"")</f>
        <v>4.1318365853658534</v>
      </c>
    </row>
    <row r="154" spans="2:14" x14ac:dyDescent="0.3">
      <c r="B154" s="21">
        <f>BETAW20L!B153</f>
        <v>44195</v>
      </c>
      <c r="C154" s="74">
        <f t="shared" ref="C154:C169" si="51">IF(AND(D154,D155),1,0)</f>
        <v>0</v>
      </c>
      <c r="D154" s="73">
        <f t="shared" ref="D154:D169" si="52">IF(AND($B154&gt;=$E$3,OR($B154&lt;=$E$4,$B155&lt;$E$4)),1,0)</f>
        <v>1</v>
      </c>
      <c r="E154" s="46">
        <f>IF($D154,IF($D155,Analiza_Całość!C154/Analiza_Całość!C155*E155,100),"")</f>
        <v>100</v>
      </c>
      <c r="F154" s="45">
        <f>IF($D154,IF($D155,Analiza_Całość!D154/Analiza_Całość!D155*F155,100),"")</f>
        <v>100</v>
      </c>
      <c r="G154" s="41">
        <f t="shared" ref="G154:G169" si="53">IF($D154,(F154/E154-1)*100,"")</f>
        <v>0</v>
      </c>
      <c r="H154" s="44" t="str">
        <f>IF($C154,Analiza_Całość!F154,"")</f>
        <v/>
      </c>
      <c r="I154" s="43" t="str">
        <f>IF($C154,Analiza_Całość!G154,"")</f>
        <v/>
      </c>
      <c r="J154" s="42" t="str">
        <f t="shared" ref="J154:J169" si="54">IF($C154,I154-H154,"")</f>
        <v/>
      </c>
      <c r="K154" s="41">
        <f>IF($D154,Analiza_Całość!I154,"")</f>
        <v>0.87153443276870579</v>
      </c>
      <c r="L154" s="40">
        <f>IF($D154,Analiza_Całość!J154,"")</f>
        <v>0</v>
      </c>
      <c r="M154" s="17">
        <f>IF($D154,Analiza_Całość!K154,"")</f>
        <v>165.9639</v>
      </c>
      <c r="N154" s="39">
        <f>IF($D154,Analiza_Całość!L154,"")</f>
        <v>3.8596255813953486</v>
      </c>
    </row>
    <row r="155" spans="2:14" x14ac:dyDescent="0.3">
      <c r="B155" s="21">
        <f>BETAW20L!B154</f>
        <v>44194</v>
      </c>
      <c r="C155" s="74">
        <f t="shared" si="51"/>
        <v>0</v>
      </c>
      <c r="D155" s="73">
        <f t="shared" si="52"/>
        <v>0</v>
      </c>
      <c r="E155" s="46" t="str">
        <f>IF($D155,IF($D156,Analiza_Całość!C155/Analiza_Całość!C156*E156,100),"")</f>
        <v/>
      </c>
      <c r="F155" s="45" t="str">
        <f>IF($D155,IF($D156,Analiza_Całość!D155/Analiza_Całość!D156*F156,100),"")</f>
        <v/>
      </c>
      <c r="G155" s="41" t="str">
        <f t="shared" si="53"/>
        <v/>
      </c>
      <c r="H155" s="44" t="str">
        <f>IF($C155,Analiza_Całość!F155,"")</f>
        <v/>
      </c>
      <c r="I155" s="43" t="str">
        <f>IF($C155,Analiza_Całość!G155,"")</f>
        <v/>
      </c>
      <c r="J155" s="42" t="str">
        <f t="shared" si="54"/>
        <v/>
      </c>
      <c r="K155" s="41" t="str">
        <f>IF($D155,Analiza_Całość!I155,"")</f>
        <v/>
      </c>
      <c r="L155" s="40" t="str">
        <f>IF($D155,Analiza_Całość!J155,"")</f>
        <v/>
      </c>
      <c r="M155" s="17" t="str">
        <f>IF($D155,Analiza_Całość!K155,"")</f>
        <v/>
      </c>
      <c r="N155" s="39" t="str">
        <f>IF($D155,Analiza_Całość!L155,"")</f>
        <v/>
      </c>
    </row>
    <row r="156" spans="2:14" x14ac:dyDescent="0.3">
      <c r="B156" s="21">
        <f>BETAW20L!B155</f>
        <v>44193</v>
      </c>
      <c r="C156" s="74">
        <f t="shared" si="51"/>
        <v>0</v>
      </c>
      <c r="D156" s="73">
        <f t="shared" si="52"/>
        <v>0</v>
      </c>
      <c r="E156" s="46" t="str">
        <f>IF($D156,IF($D157,Analiza_Całość!C156/Analiza_Całość!C157*E157,100),"")</f>
        <v/>
      </c>
      <c r="F156" s="45" t="str">
        <f>IF($D156,IF($D157,Analiza_Całość!D156/Analiza_Całość!D157*F157,100),"")</f>
        <v/>
      </c>
      <c r="G156" s="41" t="str">
        <f t="shared" si="53"/>
        <v/>
      </c>
      <c r="H156" s="44" t="str">
        <f>IF($C156,Analiza_Całość!F156,"")</f>
        <v/>
      </c>
      <c r="I156" s="43" t="str">
        <f>IF($C156,Analiza_Całość!G156,"")</f>
        <v/>
      </c>
      <c r="J156" s="42" t="str">
        <f t="shared" si="54"/>
        <v/>
      </c>
      <c r="K156" s="41" t="str">
        <f>IF($D156,Analiza_Całość!I156,"")</f>
        <v/>
      </c>
      <c r="L156" s="40" t="str">
        <f>IF($D156,Analiza_Całość!J156,"")</f>
        <v/>
      </c>
      <c r="M156" s="17" t="str">
        <f>IF($D156,Analiza_Całość!K156,"")</f>
        <v/>
      </c>
      <c r="N156" s="39" t="str">
        <f>IF($D156,Analiza_Całość!L156,"")</f>
        <v/>
      </c>
    </row>
    <row r="157" spans="2:14" x14ac:dyDescent="0.3">
      <c r="B157" s="21">
        <f>BETAW20L!B156</f>
        <v>44188</v>
      </c>
      <c r="C157" s="74">
        <f t="shared" si="51"/>
        <v>0</v>
      </c>
      <c r="D157" s="73">
        <f t="shared" si="52"/>
        <v>0</v>
      </c>
      <c r="E157" s="46" t="str">
        <f>IF($D157,IF($D158,Analiza_Całość!C157/Analiza_Całość!C158*E158,100),"")</f>
        <v/>
      </c>
      <c r="F157" s="45" t="str">
        <f>IF($D157,IF($D158,Analiza_Całość!D157/Analiza_Całość!D158*F158,100),"")</f>
        <v/>
      </c>
      <c r="G157" s="41" t="str">
        <f t="shared" si="53"/>
        <v/>
      </c>
      <c r="H157" s="44" t="str">
        <f>IF($C157,Analiza_Całość!F157,"")</f>
        <v/>
      </c>
      <c r="I157" s="43" t="str">
        <f>IF($C157,Analiza_Całość!G157,"")</f>
        <v/>
      </c>
      <c r="J157" s="42" t="str">
        <f t="shared" si="54"/>
        <v/>
      </c>
      <c r="K157" s="41" t="str">
        <f>IF($D157,Analiza_Całość!I157,"")</f>
        <v/>
      </c>
      <c r="L157" s="40" t="str">
        <f>IF($D157,Analiza_Całość!J157,"")</f>
        <v/>
      </c>
      <c r="M157" s="17" t="str">
        <f>IF($D157,Analiza_Całość!K157,"")</f>
        <v/>
      </c>
      <c r="N157" s="39" t="str">
        <f>IF($D157,Analiza_Całość!L157,"")</f>
        <v/>
      </c>
    </row>
    <row r="158" spans="2:14" x14ac:dyDescent="0.3">
      <c r="B158" s="21">
        <f>BETAW20L!B157</f>
        <v>44187</v>
      </c>
      <c r="C158" s="74">
        <f t="shared" si="51"/>
        <v>0</v>
      </c>
      <c r="D158" s="73">
        <f t="shared" si="52"/>
        <v>0</v>
      </c>
      <c r="E158" s="46" t="str">
        <f>IF($D158,IF($D159,Analiza_Całość!C158/Analiza_Całość!C159*E159,100),"")</f>
        <v/>
      </c>
      <c r="F158" s="45" t="str">
        <f>IF($D158,IF($D159,Analiza_Całość!D158/Analiza_Całość!D159*F159,100),"")</f>
        <v/>
      </c>
      <c r="G158" s="41" t="str">
        <f t="shared" si="53"/>
        <v/>
      </c>
      <c r="H158" s="44" t="str">
        <f>IF($C158,Analiza_Całość!F158,"")</f>
        <v/>
      </c>
      <c r="I158" s="43" t="str">
        <f>IF($C158,Analiza_Całość!G158,"")</f>
        <v/>
      </c>
      <c r="J158" s="42" t="str">
        <f t="shared" si="54"/>
        <v/>
      </c>
      <c r="K158" s="41" t="str">
        <f>IF($D158,Analiza_Całość!I158,"")</f>
        <v/>
      </c>
      <c r="L158" s="40" t="str">
        <f>IF($D158,Analiza_Całość!J158,"")</f>
        <v/>
      </c>
      <c r="M158" s="17" t="str">
        <f>IF($D158,Analiza_Całość!K158,"")</f>
        <v/>
      </c>
      <c r="N158" s="39" t="str">
        <f>IF($D158,Analiza_Całość!L158,"")</f>
        <v/>
      </c>
    </row>
    <row r="159" spans="2:14" x14ac:dyDescent="0.3">
      <c r="B159" s="21">
        <f>BETAW20L!B158</f>
        <v>44186</v>
      </c>
      <c r="C159" s="74">
        <f t="shared" si="51"/>
        <v>0</v>
      </c>
      <c r="D159" s="73">
        <f t="shared" si="52"/>
        <v>0</v>
      </c>
      <c r="E159" s="46" t="str">
        <f>IF($D159,IF($D160,Analiza_Całość!C159/Analiza_Całość!C160*E160,100),"")</f>
        <v/>
      </c>
      <c r="F159" s="45" t="str">
        <f>IF($D159,IF($D160,Analiza_Całość!D159/Analiza_Całość!D160*F160,100),"")</f>
        <v/>
      </c>
      <c r="G159" s="41" t="str">
        <f t="shared" si="53"/>
        <v/>
      </c>
      <c r="H159" s="44" t="str">
        <f>IF($C159,Analiza_Całość!F159,"")</f>
        <v/>
      </c>
      <c r="I159" s="43" t="str">
        <f>IF($C159,Analiza_Całość!G159,"")</f>
        <v/>
      </c>
      <c r="J159" s="42" t="str">
        <f t="shared" si="54"/>
        <v/>
      </c>
      <c r="K159" s="41" t="str">
        <f>IF($D159,Analiza_Całość!I159,"")</f>
        <v/>
      </c>
      <c r="L159" s="40" t="str">
        <f>IF($D159,Analiza_Całość!J159,"")</f>
        <v/>
      </c>
      <c r="M159" s="17" t="str">
        <f>IF($D159,Analiza_Całość!K159,"")</f>
        <v/>
      </c>
      <c r="N159" s="39" t="str">
        <f>IF($D159,Analiza_Całość!L159,"")</f>
        <v/>
      </c>
    </row>
    <row r="160" spans="2:14" x14ac:dyDescent="0.3">
      <c r="B160" s="21">
        <f>BETAW20L!B159</f>
        <v>44183</v>
      </c>
      <c r="C160" s="74">
        <f t="shared" si="51"/>
        <v>0</v>
      </c>
      <c r="D160" s="73">
        <f t="shared" si="52"/>
        <v>0</v>
      </c>
      <c r="E160" s="46" t="str">
        <f>IF($D160,IF($D161,Analiza_Całość!C160/Analiza_Całość!C161*E161,100),"")</f>
        <v/>
      </c>
      <c r="F160" s="45" t="str">
        <f>IF($D160,IF($D161,Analiza_Całość!D160/Analiza_Całość!D161*F161,100),"")</f>
        <v/>
      </c>
      <c r="G160" s="41" t="str">
        <f t="shared" si="53"/>
        <v/>
      </c>
      <c r="H160" s="44" t="str">
        <f>IF($C160,Analiza_Całość!F160,"")</f>
        <v/>
      </c>
      <c r="I160" s="43" t="str">
        <f>IF($C160,Analiza_Całość!G160,"")</f>
        <v/>
      </c>
      <c r="J160" s="42" t="str">
        <f t="shared" si="54"/>
        <v/>
      </c>
      <c r="K160" s="41" t="str">
        <f>IF($D160,Analiza_Całość!I160,"")</f>
        <v/>
      </c>
      <c r="L160" s="40" t="str">
        <f>IF($D160,Analiza_Całość!J160,"")</f>
        <v/>
      </c>
      <c r="M160" s="17" t="str">
        <f>IF($D160,Analiza_Całość!K160,"")</f>
        <v/>
      </c>
      <c r="N160" s="39" t="str">
        <f>IF($D160,Analiza_Całość!L160,"")</f>
        <v/>
      </c>
    </row>
    <row r="161" spans="2:14" x14ac:dyDescent="0.3">
      <c r="B161" s="21">
        <f>BETAW20L!B160</f>
        <v>44182</v>
      </c>
      <c r="C161" s="74">
        <f t="shared" si="51"/>
        <v>0</v>
      </c>
      <c r="D161" s="73">
        <f t="shared" si="52"/>
        <v>0</v>
      </c>
      <c r="E161" s="46" t="str">
        <f>IF($D161,IF($D162,Analiza_Całość!C161/Analiza_Całość!C162*E162,100),"")</f>
        <v/>
      </c>
      <c r="F161" s="45" t="str">
        <f>IF($D161,IF($D162,Analiza_Całość!D161/Analiza_Całość!D162*F162,100),"")</f>
        <v/>
      </c>
      <c r="G161" s="41" t="str">
        <f t="shared" si="53"/>
        <v/>
      </c>
      <c r="H161" s="44" t="str">
        <f>IF($C161,Analiza_Całość!F161,"")</f>
        <v/>
      </c>
      <c r="I161" s="43" t="str">
        <f>IF($C161,Analiza_Całość!G161,"")</f>
        <v/>
      </c>
      <c r="J161" s="42" t="str">
        <f t="shared" si="54"/>
        <v/>
      </c>
      <c r="K161" s="41" t="str">
        <f>IF($D161,Analiza_Całość!I161,"")</f>
        <v/>
      </c>
      <c r="L161" s="40" t="str">
        <f>IF($D161,Analiza_Całość!J161,"")</f>
        <v/>
      </c>
      <c r="M161" s="17" t="str">
        <f>IF($D161,Analiza_Całość!K161,"")</f>
        <v/>
      </c>
      <c r="N161" s="39" t="str">
        <f>IF($D161,Analiza_Całość!L161,"")</f>
        <v/>
      </c>
    </row>
    <row r="162" spans="2:14" x14ac:dyDescent="0.3">
      <c r="B162" s="21">
        <f>BETAW20L!B161</f>
        <v>44181</v>
      </c>
      <c r="C162" s="74">
        <f t="shared" si="51"/>
        <v>0</v>
      </c>
      <c r="D162" s="73">
        <f t="shared" si="52"/>
        <v>0</v>
      </c>
      <c r="E162" s="46" t="str">
        <f>IF($D162,IF($D163,Analiza_Całość!C162/Analiza_Całość!C163*E163,100),"")</f>
        <v/>
      </c>
      <c r="F162" s="45" t="str">
        <f>IF($D162,IF($D163,Analiza_Całość!D162/Analiza_Całość!D163*F163,100),"")</f>
        <v/>
      </c>
      <c r="G162" s="41" t="str">
        <f t="shared" si="53"/>
        <v/>
      </c>
      <c r="H162" s="44" t="str">
        <f>IF($C162,Analiza_Całość!F162,"")</f>
        <v/>
      </c>
      <c r="I162" s="43" t="str">
        <f>IF($C162,Analiza_Całość!G162,"")</f>
        <v/>
      </c>
      <c r="J162" s="42" t="str">
        <f t="shared" si="54"/>
        <v/>
      </c>
      <c r="K162" s="41" t="str">
        <f>IF($D162,Analiza_Całość!I162,"")</f>
        <v/>
      </c>
      <c r="L162" s="40" t="str">
        <f>IF($D162,Analiza_Całość!J162,"")</f>
        <v/>
      </c>
      <c r="M162" s="17" t="str">
        <f>IF($D162,Analiza_Całość!K162,"")</f>
        <v/>
      </c>
      <c r="N162" s="39" t="str">
        <f>IF($D162,Analiza_Całość!L162,"")</f>
        <v/>
      </c>
    </row>
    <row r="163" spans="2:14" x14ac:dyDescent="0.3">
      <c r="B163" s="21">
        <f>BETAW20L!B162</f>
        <v>44180</v>
      </c>
      <c r="C163" s="74">
        <f t="shared" si="51"/>
        <v>0</v>
      </c>
      <c r="D163" s="73">
        <f t="shared" si="52"/>
        <v>0</v>
      </c>
      <c r="E163" s="46" t="str">
        <f>IF($D163,IF($D164,Analiza_Całość!C163/Analiza_Całość!C164*E164,100),"")</f>
        <v/>
      </c>
      <c r="F163" s="45" t="str">
        <f>IF($D163,IF($D164,Analiza_Całość!D163/Analiza_Całość!D164*F164,100),"")</f>
        <v/>
      </c>
      <c r="G163" s="41" t="str">
        <f t="shared" si="53"/>
        <v/>
      </c>
      <c r="H163" s="44" t="str">
        <f>IF($C163,Analiza_Całość!F163,"")</f>
        <v/>
      </c>
      <c r="I163" s="43" t="str">
        <f>IF($C163,Analiza_Całość!G163,"")</f>
        <v/>
      </c>
      <c r="J163" s="42" t="str">
        <f t="shared" si="54"/>
        <v/>
      </c>
      <c r="K163" s="41" t="str">
        <f>IF($D163,Analiza_Całość!I163,"")</f>
        <v/>
      </c>
      <c r="L163" s="40" t="str">
        <f>IF($D163,Analiza_Całość!J163,"")</f>
        <v/>
      </c>
      <c r="M163" s="17" t="str">
        <f>IF($D163,Analiza_Całość!K163,"")</f>
        <v/>
      </c>
      <c r="N163" s="39" t="str">
        <f>IF($D163,Analiza_Całość!L163,"")</f>
        <v/>
      </c>
    </row>
    <row r="164" spans="2:14" x14ac:dyDescent="0.3">
      <c r="B164" s="21">
        <f>BETAW20L!B163</f>
        <v>44179</v>
      </c>
      <c r="C164" s="74">
        <f t="shared" si="51"/>
        <v>0</v>
      </c>
      <c r="D164" s="73">
        <f t="shared" si="52"/>
        <v>0</v>
      </c>
      <c r="E164" s="46" t="str">
        <f>IF($D164,IF($D165,Analiza_Całość!C164/Analiza_Całość!C165*E165,100),"")</f>
        <v/>
      </c>
      <c r="F164" s="45" t="str">
        <f>IF($D164,IF($D165,Analiza_Całość!D164/Analiza_Całość!D165*F165,100),"")</f>
        <v/>
      </c>
      <c r="G164" s="41" t="str">
        <f t="shared" si="53"/>
        <v/>
      </c>
      <c r="H164" s="44" t="str">
        <f>IF($C164,Analiza_Całość!F164,"")</f>
        <v/>
      </c>
      <c r="I164" s="43" t="str">
        <f>IF($C164,Analiza_Całość!G164,"")</f>
        <v/>
      </c>
      <c r="J164" s="42" t="str">
        <f t="shared" si="54"/>
        <v/>
      </c>
      <c r="K164" s="41" t="str">
        <f>IF($D164,Analiza_Całość!I164,"")</f>
        <v/>
      </c>
      <c r="L164" s="40" t="str">
        <f>IF($D164,Analiza_Całość!J164,"")</f>
        <v/>
      </c>
      <c r="M164" s="17" t="str">
        <f>IF($D164,Analiza_Całość!K164,"")</f>
        <v/>
      </c>
      <c r="N164" s="39" t="str">
        <f>IF($D164,Analiza_Całość!L164,"")</f>
        <v/>
      </c>
    </row>
    <row r="165" spans="2:14" x14ac:dyDescent="0.3">
      <c r="B165" s="21">
        <f>BETAW20L!B164</f>
        <v>44176</v>
      </c>
      <c r="C165" s="74">
        <f t="shared" si="51"/>
        <v>0</v>
      </c>
      <c r="D165" s="73">
        <f t="shared" si="52"/>
        <v>0</v>
      </c>
      <c r="E165" s="46" t="str">
        <f>IF($D165,IF($D166,Analiza_Całość!C165/Analiza_Całość!C166*E166,100),"")</f>
        <v/>
      </c>
      <c r="F165" s="45" t="str">
        <f>IF($D165,IF($D166,Analiza_Całość!D165/Analiza_Całość!D166*F166,100),"")</f>
        <v/>
      </c>
      <c r="G165" s="41" t="str">
        <f t="shared" si="53"/>
        <v/>
      </c>
      <c r="H165" s="44" t="str">
        <f>IF($C165,Analiza_Całość!F165,"")</f>
        <v/>
      </c>
      <c r="I165" s="43" t="str">
        <f>IF($C165,Analiza_Całość!G165,"")</f>
        <v/>
      </c>
      <c r="J165" s="42" t="str">
        <f t="shared" si="54"/>
        <v/>
      </c>
      <c r="K165" s="41" t="str">
        <f>IF($D165,Analiza_Całość!I165,"")</f>
        <v/>
      </c>
      <c r="L165" s="40" t="str">
        <f>IF($D165,Analiza_Całość!J165,"")</f>
        <v/>
      </c>
      <c r="M165" s="17" t="str">
        <f>IF($D165,Analiza_Całość!K165,"")</f>
        <v/>
      </c>
      <c r="N165" s="39" t="str">
        <f>IF($D165,Analiza_Całość!L165,"")</f>
        <v/>
      </c>
    </row>
    <row r="166" spans="2:14" x14ac:dyDescent="0.3">
      <c r="B166" s="21">
        <f>BETAW20L!B165</f>
        <v>44175</v>
      </c>
      <c r="C166" s="74">
        <f t="shared" si="51"/>
        <v>0</v>
      </c>
      <c r="D166" s="73">
        <f t="shared" si="52"/>
        <v>0</v>
      </c>
      <c r="E166" s="46" t="str">
        <f>IF($D166,IF($D167,Analiza_Całość!C166/Analiza_Całość!C167*E167,100),"")</f>
        <v/>
      </c>
      <c r="F166" s="45" t="str">
        <f>IF($D166,IF($D167,Analiza_Całość!D166/Analiza_Całość!D167*F167,100),"")</f>
        <v/>
      </c>
      <c r="G166" s="41" t="str">
        <f t="shared" si="53"/>
        <v/>
      </c>
      <c r="H166" s="44" t="str">
        <f>IF($C166,Analiza_Całość!F166,"")</f>
        <v/>
      </c>
      <c r="I166" s="43" t="str">
        <f>IF($C166,Analiza_Całość!G166,"")</f>
        <v/>
      </c>
      <c r="J166" s="42" t="str">
        <f t="shared" si="54"/>
        <v/>
      </c>
      <c r="K166" s="41" t="str">
        <f>IF($D166,Analiza_Całość!I166,"")</f>
        <v/>
      </c>
      <c r="L166" s="40" t="str">
        <f>IF($D166,Analiza_Całość!J166,"")</f>
        <v/>
      </c>
      <c r="M166" s="17" t="str">
        <f>IF($D166,Analiza_Całość!K166,"")</f>
        <v/>
      </c>
      <c r="N166" s="39" t="str">
        <f>IF($D166,Analiza_Całość!L166,"")</f>
        <v/>
      </c>
    </row>
    <row r="167" spans="2:14" x14ac:dyDescent="0.3">
      <c r="B167" s="21">
        <f>BETAW20L!B166</f>
        <v>44174</v>
      </c>
      <c r="C167" s="74">
        <f t="shared" si="51"/>
        <v>0</v>
      </c>
      <c r="D167" s="73">
        <f t="shared" si="52"/>
        <v>0</v>
      </c>
      <c r="E167" s="46" t="str">
        <f>IF($D167,IF($D168,Analiza_Całość!C167/Analiza_Całość!C168*E168,100),"")</f>
        <v/>
      </c>
      <c r="F167" s="45" t="str">
        <f>IF($D167,IF($D168,Analiza_Całość!D167/Analiza_Całość!D168*F168,100),"")</f>
        <v/>
      </c>
      <c r="G167" s="41" t="str">
        <f t="shared" si="53"/>
        <v/>
      </c>
      <c r="H167" s="44" t="str">
        <f>IF($C167,Analiza_Całość!F167,"")</f>
        <v/>
      </c>
      <c r="I167" s="43" t="str">
        <f>IF($C167,Analiza_Całość!G167,"")</f>
        <v/>
      </c>
      <c r="J167" s="42" t="str">
        <f t="shared" si="54"/>
        <v/>
      </c>
      <c r="K167" s="41" t="str">
        <f>IF($D167,Analiza_Całość!I167,"")</f>
        <v/>
      </c>
      <c r="L167" s="40" t="str">
        <f>IF($D167,Analiza_Całość!J167,"")</f>
        <v/>
      </c>
      <c r="M167" s="17" t="str">
        <f>IF($D167,Analiza_Całość!K167,"")</f>
        <v/>
      </c>
      <c r="N167" s="39" t="str">
        <f>IF($D167,Analiza_Całość!L167,"")</f>
        <v/>
      </c>
    </row>
    <row r="168" spans="2:14" x14ac:dyDescent="0.3">
      <c r="B168" s="21">
        <f>BETAW20L!B167</f>
        <v>44173</v>
      </c>
      <c r="C168" s="74">
        <f t="shared" si="51"/>
        <v>0</v>
      </c>
      <c r="D168" s="73">
        <f t="shared" si="52"/>
        <v>0</v>
      </c>
      <c r="E168" s="46" t="str">
        <f>IF($D168,IF($D169,Analiza_Całość!C168/Analiza_Całość!C169*E169,100),"")</f>
        <v/>
      </c>
      <c r="F168" s="45" t="str">
        <f>IF($D168,IF($D169,Analiza_Całość!D168/Analiza_Całość!D169*F169,100),"")</f>
        <v/>
      </c>
      <c r="G168" s="41" t="str">
        <f t="shared" si="53"/>
        <v/>
      </c>
      <c r="H168" s="44" t="str">
        <f>IF($C168,Analiza_Całość!F168,"")</f>
        <v/>
      </c>
      <c r="I168" s="43" t="str">
        <f>IF($C168,Analiza_Całość!G168,"")</f>
        <v/>
      </c>
      <c r="J168" s="42" t="str">
        <f t="shared" si="54"/>
        <v/>
      </c>
      <c r="K168" s="41" t="str">
        <f>IF($D168,Analiza_Całość!I168,"")</f>
        <v/>
      </c>
      <c r="L168" s="40" t="str">
        <f>IF($D168,Analiza_Całość!J168,"")</f>
        <v/>
      </c>
      <c r="M168" s="17" t="str">
        <f>IF($D168,Analiza_Całość!K168,"")</f>
        <v/>
      </c>
      <c r="N168" s="39" t="str">
        <f>IF($D168,Analiza_Całość!L168,"")</f>
        <v/>
      </c>
    </row>
    <row r="169" spans="2:14" x14ac:dyDescent="0.3">
      <c r="B169" s="21">
        <f>BETAW20L!B168</f>
        <v>44172</v>
      </c>
      <c r="C169" s="74">
        <f t="shared" si="51"/>
        <v>0</v>
      </c>
      <c r="D169" s="73">
        <f t="shared" si="52"/>
        <v>0</v>
      </c>
      <c r="E169" s="46" t="str">
        <f>IF($D169,IF($D170,Analiza_Całość!C169/Analiza_Całość!C170*E170,100),"")</f>
        <v/>
      </c>
      <c r="F169" s="45" t="str">
        <f>IF($D169,IF($D170,Analiza_Całość!D169/Analiza_Całość!D170*F170,100),"")</f>
        <v/>
      </c>
      <c r="G169" s="41" t="str">
        <f t="shared" si="53"/>
        <v/>
      </c>
      <c r="H169" s="44" t="str">
        <f>IF($C169,Analiza_Całość!F169,"")</f>
        <v/>
      </c>
      <c r="I169" s="43" t="str">
        <f>IF($C169,Analiza_Całość!G169,"")</f>
        <v/>
      </c>
      <c r="J169" s="42" t="str">
        <f t="shared" si="54"/>
        <v/>
      </c>
      <c r="K169" s="41" t="str">
        <f>IF($D169,Analiza_Całość!I169,"")</f>
        <v/>
      </c>
      <c r="L169" s="40" t="str">
        <f>IF($D169,Analiza_Całość!J169,"")</f>
        <v/>
      </c>
      <c r="M169" s="17" t="str">
        <f>IF($D169,Analiza_Całość!K169,"")</f>
        <v/>
      </c>
      <c r="N169" s="39" t="str">
        <f>IF($D169,Analiza_Całość!L169,"")</f>
        <v/>
      </c>
    </row>
    <row r="170" spans="2:14" x14ac:dyDescent="0.3">
      <c r="B170" s="21">
        <f>BETAW20L!B169</f>
        <v>44169</v>
      </c>
      <c r="C170" s="74">
        <f t="shared" ref="C170:C184" si="55">IF(AND(D170,D171),1,0)</f>
        <v>0</v>
      </c>
      <c r="D170" s="73">
        <f t="shared" ref="D170:D184" si="56">IF(AND($B170&gt;=$E$3,OR($B170&lt;=$E$4,$B171&lt;$E$4)),1,0)</f>
        <v>0</v>
      </c>
      <c r="E170" s="46" t="str">
        <f>IF($D170,IF($D171,Analiza_Całość!C170/Analiza_Całość!C171*E171,100),"")</f>
        <v/>
      </c>
      <c r="F170" s="45" t="str">
        <f>IF($D170,IF($D171,Analiza_Całość!D170/Analiza_Całość!D171*F171,100),"")</f>
        <v/>
      </c>
      <c r="G170" s="41" t="str">
        <f t="shared" ref="G170:G184" si="57">IF($D170,(F170/E170-1)*100,"")</f>
        <v/>
      </c>
      <c r="H170" s="44" t="str">
        <f>IF($C170,Analiza_Całość!F170,"")</f>
        <v/>
      </c>
      <c r="I170" s="43" t="str">
        <f>IF($C170,Analiza_Całość!G170,"")</f>
        <v/>
      </c>
      <c r="J170" s="42" t="str">
        <f t="shared" ref="J170:J184" si="58">IF($C170,I170-H170,"")</f>
        <v/>
      </c>
      <c r="K170" s="41" t="str">
        <f>IF($D170,Analiza_Całość!I170,"")</f>
        <v/>
      </c>
      <c r="L170" s="40" t="str">
        <f>IF($D170,Analiza_Całość!J170,"")</f>
        <v/>
      </c>
      <c r="M170" s="17" t="str">
        <f>IF($D170,Analiza_Całość!K170,"")</f>
        <v/>
      </c>
      <c r="N170" s="39" t="str">
        <f>IF($D170,Analiza_Całość!L170,"")</f>
        <v/>
      </c>
    </row>
    <row r="171" spans="2:14" x14ac:dyDescent="0.3">
      <c r="B171" s="21">
        <f>BETAW20L!B170</f>
        <v>44168</v>
      </c>
      <c r="C171" s="74">
        <f t="shared" si="55"/>
        <v>0</v>
      </c>
      <c r="D171" s="73">
        <f t="shared" si="56"/>
        <v>0</v>
      </c>
      <c r="E171" s="46" t="str">
        <f>IF($D171,IF($D172,Analiza_Całość!C171/Analiza_Całość!C172*E172,100),"")</f>
        <v/>
      </c>
      <c r="F171" s="45" t="str">
        <f>IF($D171,IF($D172,Analiza_Całość!D171/Analiza_Całość!D172*F172,100),"")</f>
        <v/>
      </c>
      <c r="G171" s="41" t="str">
        <f t="shared" si="57"/>
        <v/>
      </c>
      <c r="H171" s="44" t="str">
        <f>IF($C171,Analiza_Całość!F171,"")</f>
        <v/>
      </c>
      <c r="I171" s="43" t="str">
        <f>IF($C171,Analiza_Całość!G171,"")</f>
        <v/>
      </c>
      <c r="J171" s="42" t="str">
        <f t="shared" si="58"/>
        <v/>
      </c>
      <c r="K171" s="41" t="str">
        <f>IF($D171,Analiza_Całość!I171,"")</f>
        <v/>
      </c>
      <c r="L171" s="40" t="str">
        <f>IF($D171,Analiza_Całość!J171,"")</f>
        <v/>
      </c>
      <c r="M171" s="17" t="str">
        <f>IF($D171,Analiza_Całość!K171,"")</f>
        <v/>
      </c>
      <c r="N171" s="39" t="str">
        <f>IF($D171,Analiza_Całość!L171,"")</f>
        <v/>
      </c>
    </row>
    <row r="172" spans="2:14" x14ac:dyDescent="0.3">
      <c r="B172" s="21">
        <f>BETAW20L!B171</f>
        <v>44167</v>
      </c>
      <c r="C172" s="74">
        <f t="shared" si="55"/>
        <v>0</v>
      </c>
      <c r="D172" s="73">
        <f t="shared" si="56"/>
        <v>0</v>
      </c>
      <c r="E172" s="46" t="str">
        <f>IF($D172,IF($D173,Analiza_Całość!C172/Analiza_Całość!C173*E173,100),"")</f>
        <v/>
      </c>
      <c r="F172" s="45" t="str">
        <f>IF($D172,IF($D173,Analiza_Całość!D172/Analiza_Całość!D173*F173,100),"")</f>
        <v/>
      </c>
      <c r="G172" s="41" t="str">
        <f t="shared" si="57"/>
        <v/>
      </c>
      <c r="H172" s="44" t="str">
        <f>IF($C172,Analiza_Całość!F172,"")</f>
        <v/>
      </c>
      <c r="I172" s="43" t="str">
        <f>IF($C172,Analiza_Całość!G172,"")</f>
        <v/>
      </c>
      <c r="J172" s="42" t="str">
        <f t="shared" si="58"/>
        <v/>
      </c>
      <c r="K172" s="41" t="str">
        <f>IF($D172,Analiza_Całość!I172,"")</f>
        <v/>
      </c>
      <c r="L172" s="40" t="str">
        <f>IF($D172,Analiza_Całość!J172,"")</f>
        <v/>
      </c>
      <c r="M172" s="17" t="str">
        <f>IF($D172,Analiza_Całość!K172,"")</f>
        <v/>
      </c>
      <c r="N172" s="39" t="str">
        <f>IF($D172,Analiza_Całość!L172,"")</f>
        <v/>
      </c>
    </row>
    <row r="173" spans="2:14" x14ac:dyDescent="0.3">
      <c r="B173" s="21">
        <f>BETAW20L!B172</f>
        <v>44166</v>
      </c>
      <c r="C173" s="74">
        <f t="shared" si="55"/>
        <v>0</v>
      </c>
      <c r="D173" s="73">
        <f t="shared" si="56"/>
        <v>0</v>
      </c>
      <c r="E173" s="46" t="str">
        <f>IF($D173,IF($D174,Analiza_Całość!C173/Analiza_Całość!C174*E174,100),"")</f>
        <v/>
      </c>
      <c r="F173" s="45" t="str">
        <f>IF($D173,IF($D174,Analiza_Całość!D173/Analiza_Całość!D174*F174,100),"")</f>
        <v/>
      </c>
      <c r="G173" s="41" t="str">
        <f t="shared" si="57"/>
        <v/>
      </c>
      <c r="H173" s="44" t="str">
        <f>IF($C173,Analiza_Całość!F173,"")</f>
        <v/>
      </c>
      <c r="I173" s="43" t="str">
        <f>IF($C173,Analiza_Całość!G173,"")</f>
        <v/>
      </c>
      <c r="J173" s="42" t="str">
        <f t="shared" si="58"/>
        <v/>
      </c>
      <c r="K173" s="41" t="str">
        <f>IF($D173,Analiza_Całość!I173,"")</f>
        <v/>
      </c>
      <c r="L173" s="40" t="str">
        <f>IF($D173,Analiza_Całość!J173,"")</f>
        <v/>
      </c>
      <c r="M173" s="17" t="str">
        <f>IF($D173,Analiza_Całość!K173,"")</f>
        <v/>
      </c>
      <c r="N173" s="39" t="str">
        <f>IF($D173,Analiza_Całość!L173,"")</f>
        <v/>
      </c>
    </row>
    <row r="174" spans="2:14" x14ac:dyDescent="0.3">
      <c r="B174" s="21">
        <f>BETAW20L!B173</f>
        <v>44165</v>
      </c>
      <c r="C174" s="74">
        <f t="shared" si="55"/>
        <v>0</v>
      </c>
      <c r="D174" s="73">
        <f t="shared" si="56"/>
        <v>0</v>
      </c>
      <c r="E174" s="46" t="str">
        <f>IF($D174,IF($D175,Analiza_Całość!C174/Analiza_Całość!C175*E175,100),"")</f>
        <v/>
      </c>
      <c r="F174" s="45" t="str">
        <f>IF($D174,IF($D175,Analiza_Całość!D174/Analiza_Całość!D175*F175,100),"")</f>
        <v/>
      </c>
      <c r="G174" s="41" t="str">
        <f t="shared" si="57"/>
        <v/>
      </c>
      <c r="H174" s="44" t="str">
        <f>IF($C174,Analiza_Całość!F174,"")</f>
        <v/>
      </c>
      <c r="I174" s="43" t="str">
        <f>IF($C174,Analiza_Całość!G174,"")</f>
        <v/>
      </c>
      <c r="J174" s="42" t="str">
        <f t="shared" si="58"/>
        <v/>
      </c>
      <c r="K174" s="41" t="str">
        <f>IF($D174,Analiza_Całość!I174,"")</f>
        <v/>
      </c>
      <c r="L174" s="40" t="str">
        <f>IF($D174,Analiza_Całość!J174,"")</f>
        <v/>
      </c>
      <c r="M174" s="17" t="str">
        <f>IF($D174,Analiza_Całość!K174,"")</f>
        <v/>
      </c>
      <c r="N174" s="39" t="str">
        <f>IF($D174,Analiza_Całość!L174,"")</f>
        <v/>
      </c>
    </row>
    <row r="175" spans="2:14" x14ac:dyDescent="0.3">
      <c r="B175" s="21">
        <f>BETAW20L!B174</f>
        <v>44162</v>
      </c>
      <c r="C175" s="74">
        <f t="shared" si="55"/>
        <v>0</v>
      </c>
      <c r="D175" s="73">
        <f t="shared" si="56"/>
        <v>0</v>
      </c>
      <c r="E175" s="46" t="str">
        <f>IF($D175,IF($D176,Analiza_Całość!C175/Analiza_Całość!C176*E176,100),"")</f>
        <v/>
      </c>
      <c r="F175" s="45" t="str">
        <f>IF($D175,IF($D176,Analiza_Całość!D175/Analiza_Całość!D176*F176,100),"")</f>
        <v/>
      </c>
      <c r="G175" s="41" t="str">
        <f t="shared" si="57"/>
        <v/>
      </c>
      <c r="H175" s="44" t="str">
        <f>IF($C175,Analiza_Całość!F175,"")</f>
        <v/>
      </c>
      <c r="I175" s="43" t="str">
        <f>IF($C175,Analiza_Całość!G175,"")</f>
        <v/>
      </c>
      <c r="J175" s="42" t="str">
        <f t="shared" si="58"/>
        <v/>
      </c>
      <c r="K175" s="41" t="str">
        <f>IF($D175,Analiza_Całość!I175,"")</f>
        <v/>
      </c>
      <c r="L175" s="40" t="str">
        <f>IF($D175,Analiza_Całość!J175,"")</f>
        <v/>
      </c>
      <c r="M175" s="17" t="str">
        <f>IF($D175,Analiza_Całość!K175,"")</f>
        <v/>
      </c>
      <c r="N175" s="39" t="str">
        <f>IF($D175,Analiza_Całość!L175,"")</f>
        <v/>
      </c>
    </row>
    <row r="176" spans="2:14" x14ac:dyDescent="0.3">
      <c r="B176" s="21">
        <f>BETAW20L!B175</f>
        <v>44161</v>
      </c>
      <c r="C176" s="74">
        <f t="shared" si="55"/>
        <v>0</v>
      </c>
      <c r="D176" s="73">
        <f t="shared" si="56"/>
        <v>0</v>
      </c>
      <c r="E176" s="46" t="str">
        <f>IF($D176,IF($D177,Analiza_Całość!C176/Analiza_Całość!C177*E177,100),"")</f>
        <v/>
      </c>
      <c r="F176" s="45" t="str">
        <f>IF($D176,IF($D177,Analiza_Całość!D176/Analiza_Całość!D177*F177,100),"")</f>
        <v/>
      </c>
      <c r="G176" s="41" t="str">
        <f t="shared" si="57"/>
        <v/>
      </c>
      <c r="H176" s="44" t="str">
        <f>IF($C176,Analiza_Całość!F176,"")</f>
        <v/>
      </c>
      <c r="I176" s="43" t="str">
        <f>IF($C176,Analiza_Całość!G176,"")</f>
        <v/>
      </c>
      <c r="J176" s="42" t="str">
        <f t="shared" si="58"/>
        <v/>
      </c>
      <c r="K176" s="41" t="str">
        <f>IF($D176,Analiza_Całość!I176,"")</f>
        <v/>
      </c>
      <c r="L176" s="40" t="str">
        <f>IF($D176,Analiza_Całość!J176,"")</f>
        <v/>
      </c>
      <c r="M176" s="17" t="str">
        <f>IF($D176,Analiza_Całość!K176,"")</f>
        <v/>
      </c>
      <c r="N176" s="39" t="str">
        <f>IF($D176,Analiza_Całość!L176,"")</f>
        <v/>
      </c>
    </row>
    <row r="177" spans="2:14" x14ac:dyDescent="0.3">
      <c r="B177" s="21">
        <f>BETAW20L!B176</f>
        <v>44160</v>
      </c>
      <c r="C177" s="74">
        <f t="shared" si="55"/>
        <v>0</v>
      </c>
      <c r="D177" s="73">
        <f t="shared" si="56"/>
        <v>0</v>
      </c>
      <c r="E177" s="46" t="str">
        <f>IF($D177,IF($D178,Analiza_Całość!C177/Analiza_Całość!C178*E178,100),"")</f>
        <v/>
      </c>
      <c r="F177" s="45" t="str">
        <f>IF($D177,IF($D178,Analiza_Całość!D177/Analiza_Całość!D178*F178,100),"")</f>
        <v/>
      </c>
      <c r="G177" s="41" t="str">
        <f t="shared" si="57"/>
        <v/>
      </c>
      <c r="H177" s="44" t="str">
        <f>IF($C177,Analiza_Całość!F177,"")</f>
        <v/>
      </c>
      <c r="I177" s="43" t="str">
        <f>IF($C177,Analiza_Całość!G177,"")</f>
        <v/>
      </c>
      <c r="J177" s="42" t="str">
        <f t="shared" si="58"/>
        <v/>
      </c>
      <c r="K177" s="41" t="str">
        <f>IF($D177,Analiza_Całość!I177,"")</f>
        <v/>
      </c>
      <c r="L177" s="40" t="str">
        <f>IF($D177,Analiza_Całość!J177,"")</f>
        <v/>
      </c>
      <c r="M177" s="17" t="str">
        <f>IF($D177,Analiza_Całość!K177,"")</f>
        <v/>
      </c>
      <c r="N177" s="39" t="str">
        <f>IF($D177,Analiza_Całość!L177,"")</f>
        <v/>
      </c>
    </row>
    <row r="178" spans="2:14" x14ac:dyDescent="0.3">
      <c r="B178" s="21">
        <f>BETAW20L!B177</f>
        <v>44159</v>
      </c>
      <c r="C178" s="74">
        <f t="shared" si="55"/>
        <v>0</v>
      </c>
      <c r="D178" s="73">
        <f t="shared" si="56"/>
        <v>0</v>
      </c>
      <c r="E178" s="46" t="str">
        <f>IF($D178,IF($D179,Analiza_Całość!C178/Analiza_Całość!C179*E179,100),"")</f>
        <v/>
      </c>
      <c r="F178" s="45" t="str">
        <f>IF($D178,IF($D179,Analiza_Całość!D178/Analiza_Całość!D179*F179,100),"")</f>
        <v/>
      </c>
      <c r="G178" s="41" t="str">
        <f t="shared" si="57"/>
        <v/>
      </c>
      <c r="H178" s="44" t="str">
        <f>IF($C178,Analiza_Całość!F178,"")</f>
        <v/>
      </c>
      <c r="I178" s="43" t="str">
        <f>IF($C178,Analiza_Całość!G178,"")</f>
        <v/>
      </c>
      <c r="J178" s="42" t="str">
        <f t="shared" si="58"/>
        <v/>
      </c>
      <c r="K178" s="41" t="str">
        <f>IF($D178,Analiza_Całość!I178,"")</f>
        <v/>
      </c>
      <c r="L178" s="40" t="str">
        <f>IF($D178,Analiza_Całość!J178,"")</f>
        <v/>
      </c>
      <c r="M178" s="17" t="str">
        <f>IF($D178,Analiza_Całość!K178,"")</f>
        <v/>
      </c>
      <c r="N178" s="39" t="str">
        <f>IF($D178,Analiza_Całość!L178,"")</f>
        <v/>
      </c>
    </row>
    <row r="179" spans="2:14" x14ac:dyDescent="0.3">
      <c r="B179" s="21">
        <f>BETAW20L!B178</f>
        <v>44158</v>
      </c>
      <c r="C179" s="74">
        <f t="shared" si="55"/>
        <v>0</v>
      </c>
      <c r="D179" s="73">
        <f t="shared" si="56"/>
        <v>0</v>
      </c>
      <c r="E179" s="46" t="str">
        <f>IF($D179,IF($D180,Analiza_Całość!C179/Analiza_Całość!C180*E180,100),"")</f>
        <v/>
      </c>
      <c r="F179" s="45" t="str">
        <f>IF($D179,IF($D180,Analiza_Całość!D179/Analiza_Całość!D180*F180,100),"")</f>
        <v/>
      </c>
      <c r="G179" s="41" t="str">
        <f t="shared" si="57"/>
        <v/>
      </c>
      <c r="H179" s="44" t="str">
        <f>IF($C179,Analiza_Całość!F179,"")</f>
        <v/>
      </c>
      <c r="I179" s="43" t="str">
        <f>IF($C179,Analiza_Całość!G179,"")</f>
        <v/>
      </c>
      <c r="J179" s="42" t="str">
        <f t="shared" si="58"/>
        <v/>
      </c>
      <c r="K179" s="41" t="str">
        <f>IF($D179,Analiza_Całość!I179,"")</f>
        <v/>
      </c>
      <c r="L179" s="40" t="str">
        <f>IF($D179,Analiza_Całość!J179,"")</f>
        <v/>
      </c>
      <c r="M179" s="17" t="str">
        <f>IF($D179,Analiza_Całość!K179,"")</f>
        <v/>
      </c>
      <c r="N179" s="39" t="str">
        <f>IF($D179,Analiza_Całość!L179,"")</f>
        <v/>
      </c>
    </row>
    <row r="180" spans="2:14" x14ac:dyDescent="0.3">
      <c r="B180" s="21">
        <f>BETAW20L!B179</f>
        <v>44155</v>
      </c>
      <c r="C180" s="74">
        <f t="shared" si="55"/>
        <v>0</v>
      </c>
      <c r="D180" s="73">
        <f t="shared" si="56"/>
        <v>0</v>
      </c>
      <c r="E180" s="46" t="str">
        <f>IF($D180,IF($D181,Analiza_Całość!C180/Analiza_Całość!C181*E181,100),"")</f>
        <v/>
      </c>
      <c r="F180" s="45" t="str">
        <f>IF($D180,IF($D181,Analiza_Całość!D180/Analiza_Całość!D181*F181,100),"")</f>
        <v/>
      </c>
      <c r="G180" s="41" t="str">
        <f t="shared" si="57"/>
        <v/>
      </c>
      <c r="H180" s="44" t="str">
        <f>IF($C180,Analiza_Całość!F180,"")</f>
        <v/>
      </c>
      <c r="I180" s="43" t="str">
        <f>IF($C180,Analiza_Całość!G180,"")</f>
        <v/>
      </c>
      <c r="J180" s="42" t="str">
        <f t="shared" si="58"/>
        <v/>
      </c>
      <c r="K180" s="41" t="str">
        <f>IF($D180,Analiza_Całość!I180,"")</f>
        <v/>
      </c>
      <c r="L180" s="40" t="str">
        <f>IF($D180,Analiza_Całość!J180,"")</f>
        <v/>
      </c>
      <c r="M180" s="17" t="str">
        <f>IF($D180,Analiza_Całość!K180,"")</f>
        <v/>
      </c>
      <c r="N180" s="39" t="str">
        <f>IF($D180,Analiza_Całość!L180,"")</f>
        <v/>
      </c>
    </row>
    <row r="181" spans="2:14" x14ac:dyDescent="0.3">
      <c r="B181" s="21">
        <f>BETAW20L!B180</f>
        <v>44154</v>
      </c>
      <c r="C181" s="74">
        <f t="shared" si="55"/>
        <v>0</v>
      </c>
      <c r="D181" s="73">
        <f t="shared" si="56"/>
        <v>0</v>
      </c>
      <c r="E181" s="46" t="str">
        <f>IF($D181,IF($D182,Analiza_Całość!C181/Analiza_Całość!C182*E182,100),"")</f>
        <v/>
      </c>
      <c r="F181" s="45" t="str">
        <f>IF($D181,IF($D182,Analiza_Całość!D181/Analiza_Całość!D182*F182,100),"")</f>
        <v/>
      </c>
      <c r="G181" s="41" t="str">
        <f t="shared" si="57"/>
        <v/>
      </c>
      <c r="H181" s="44" t="str">
        <f>IF($C181,Analiza_Całość!F181,"")</f>
        <v/>
      </c>
      <c r="I181" s="43" t="str">
        <f>IF($C181,Analiza_Całość!G181,"")</f>
        <v/>
      </c>
      <c r="J181" s="42" t="str">
        <f t="shared" si="58"/>
        <v/>
      </c>
      <c r="K181" s="41" t="str">
        <f>IF($D181,Analiza_Całość!I181,"")</f>
        <v/>
      </c>
      <c r="L181" s="40" t="str">
        <f>IF($D181,Analiza_Całość!J181,"")</f>
        <v/>
      </c>
      <c r="M181" s="17" t="str">
        <f>IF($D181,Analiza_Całość!K181,"")</f>
        <v/>
      </c>
      <c r="N181" s="39" t="str">
        <f>IF($D181,Analiza_Całość!L181,"")</f>
        <v/>
      </c>
    </row>
    <row r="182" spans="2:14" x14ac:dyDescent="0.3">
      <c r="B182" s="21">
        <f>BETAW20L!B181</f>
        <v>44153</v>
      </c>
      <c r="C182" s="74">
        <f t="shared" si="55"/>
        <v>0</v>
      </c>
      <c r="D182" s="73">
        <f t="shared" si="56"/>
        <v>0</v>
      </c>
      <c r="E182" s="46" t="str">
        <f>IF($D182,IF($D183,Analiza_Całość!C182/Analiza_Całość!C183*E183,100),"")</f>
        <v/>
      </c>
      <c r="F182" s="45" t="str">
        <f>IF($D182,IF($D183,Analiza_Całość!D182/Analiza_Całość!D183*F183,100),"")</f>
        <v/>
      </c>
      <c r="G182" s="41" t="str">
        <f t="shared" si="57"/>
        <v/>
      </c>
      <c r="H182" s="44" t="str">
        <f>IF($C182,Analiza_Całość!F182,"")</f>
        <v/>
      </c>
      <c r="I182" s="43" t="str">
        <f>IF($C182,Analiza_Całość!G182,"")</f>
        <v/>
      </c>
      <c r="J182" s="42" t="str">
        <f t="shared" si="58"/>
        <v/>
      </c>
      <c r="K182" s="41" t="str">
        <f>IF($D182,Analiza_Całość!I182,"")</f>
        <v/>
      </c>
      <c r="L182" s="40" t="str">
        <f>IF($D182,Analiza_Całość!J182,"")</f>
        <v/>
      </c>
      <c r="M182" s="17" t="str">
        <f>IF($D182,Analiza_Całość!K182,"")</f>
        <v/>
      </c>
      <c r="N182" s="39" t="str">
        <f>IF($D182,Analiza_Całość!L182,"")</f>
        <v/>
      </c>
    </row>
    <row r="183" spans="2:14" x14ac:dyDescent="0.3">
      <c r="B183" s="21">
        <f>BETAW20L!B182</f>
        <v>44152</v>
      </c>
      <c r="C183" s="74">
        <f t="shared" si="55"/>
        <v>0</v>
      </c>
      <c r="D183" s="73">
        <f t="shared" si="56"/>
        <v>0</v>
      </c>
      <c r="E183" s="46" t="str">
        <f>IF($D183,IF($D184,Analiza_Całość!C183/Analiza_Całość!C184*E184,100),"")</f>
        <v/>
      </c>
      <c r="F183" s="45" t="str">
        <f>IF($D183,IF($D184,Analiza_Całość!D183/Analiza_Całość!D184*F184,100),"")</f>
        <v/>
      </c>
      <c r="G183" s="41" t="str">
        <f t="shared" si="57"/>
        <v/>
      </c>
      <c r="H183" s="44" t="str">
        <f>IF($C183,Analiza_Całość!F183,"")</f>
        <v/>
      </c>
      <c r="I183" s="43" t="str">
        <f>IF($C183,Analiza_Całość!G183,"")</f>
        <v/>
      </c>
      <c r="J183" s="42" t="str">
        <f t="shared" si="58"/>
        <v/>
      </c>
      <c r="K183" s="41" t="str">
        <f>IF($D183,Analiza_Całość!I183,"")</f>
        <v/>
      </c>
      <c r="L183" s="40" t="str">
        <f>IF($D183,Analiza_Całość!J183,"")</f>
        <v/>
      </c>
      <c r="M183" s="17" t="str">
        <f>IF($D183,Analiza_Całość!K183,"")</f>
        <v/>
      </c>
      <c r="N183" s="39" t="str">
        <f>IF($D183,Analiza_Całość!L183,"")</f>
        <v/>
      </c>
    </row>
    <row r="184" spans="2:14" x14ac:dyDescent="0.3">
      <c r="B184" s="21">
        <f>BETAW20L!B183</f>
        <v>44151</v>
      </c>
      <c r="C184" s="74">
        <f t="shared" si="55"/>
        <v>0</v>
      </c>
      <c r="D184" s="73">
        <f t="shared" si="56"/>
        <v>0</v>
      </c>
      <c r="E184" s="46" t="str">
        <f>IF($D184,IF($D185,Analiza_Całość!C184/Analiza_Całość!C185*E185,100),"")</f>
        <v/>
      </c>
      <c r="F184" s="45" t="str">
        <f>IF($D184,IF($D185,Analiza_Całość!D184/Analiza_Całość!D185*F185,100),"")</f>
        <v/>
      </c>
      <c r="G184" s="41" t="str">
        <f t="shared" si="57"/>
        <v/>
      </c>
      <c r="H184" s="44" t="str">
        <f>IF($C184,Analiza_Całość!F184,"")</f>
        <v/>
      </c>
      <c r="I184" s="43" t="str">
        <f>IF($C184,Analiza_Całość!G184,"")</f>
        <v/>
      </c>
      <c r="J184" s="42" t="str">
        <f t="shared" si="58"/>
        <v/>
      </c>
      <c r="K184" s="41" t="str">
        <f>IF($D184,Analiza_Całość!I184,"")</f>
        <v/>
      </c>
      <c r="L184" s="40" t="str">
        <f>IF($D184,Analiza_Całość!J184,"")</f>
        <v/>
      </c>
      <c r="M184" s="17" t="str">
        <f>IF($D184,Analiza_Całość!K184,"")</f>
        <v/>
      </c>
      <c r="N184" s="39" t="str">
        <f>IF($D184,Analiza_Całość!L184,"")</f>
        <v/>
      </c>
    </row>
    <row r="185" spans="2:14" x14ac:dyDescent="0.3">
      <c r="B185" s="21">
        <f>BETAW20L!B184</f>
        <v>44148</v>
      </c>
      <c r="C185" s="74">
        <f t="shared" ref="C185:C208" si="59">IF(AND(D185,D186),1,0)</f>
        <v>0</v>
      </c>
      <c r="D185" s="73">
        <f t="shared" ref="D185:D208" si="60">IF(AND($B185&gt;=$E$3,OR($B185&lt;=$E$4,$B186&lt;$E$4)),1,0)</f>
        <v>0</v>
      </c>
      <c r="E185" s="46" t="str">
        <f>IF($D185,IF($D186,Analiza_Całość!C185/Analiza_Całość!C186*E186,100),"")</f>
        <v/>
      </c>
      <c r="F185" s="45" t="str">
        <f>IF($D185,IF($D186,Analiza_Całość!D185/Analiza_Całość!D186*F186,100),"")</f>
        <v/>
      </c>
      <c r="G185" s="41" t="str">
        <f t="shared" ref="G185:G208" si="61">IF($D185,(F185/E185-1)*100,"")</f>
        <v/>
      </c>
      <c r="H185" s="44" t="str">
        <f>IF($C185,Analiza_Całość!F185,"")</f>
        <v/>
      </c>
      <c r="I185" s="43" t="str">
        <f>IF($C185,Analiza_Całość!G185,"")</f>
        <v/>
      </c>
      <c r="J185" s="42" t="str">
        <f t="shared" ref="J185:J208" si="62">IF($C185,I185-H185,"")</f>
        <v/>
      </c>
      <c r="K185" s="41" t="str">
        <f>IF($D185,Analiza_Całość!I185,"")</f>
        <v/>
      </c>
      <c r="L185" s="40" t="str">
        <f>IF($D185,Analiza_Całość!J185,"")</f>
        <v/>
      </c>
      <c r="M185" s="17" t="str">
        <f>IF($D185,Analiza_Całość!K185,"")</f>
        <v/>
      </c>
      <c r="N185" s="39" t="str">
        <f>IF($D185,Analiza_Całość!L185,"")</f>
        <v/>
      </c>
    </row>
    <row r="186" spans="2:14" x14ac:dyDescent="0.3">
      <c r="B186" s="21">
        <f>BETAW20L!B185</f>
        <v>44147</v>
      </c>
      <c r="C186" s="74">
        <f t="shared" si="59"/>
        <v>0</v>
      </c>
      <c r="D186" s="73">
        <f t="shared" si="60"/>
        <v>0</v>
      </c>
      <c r="E186" s="46" t="str">
        <f>IF($D186,IF($D187,Analiza_Całość!C186/Analiza_Całość!C187*E187,100),"")</f>
        <v/>
      </c>
      <c r="F186" s="45" t="str">
        <f>IF($D186,IF($D187,Analiza_Całość!D186/Analiza_Całość!D187*F187,100),"")</f>
        <v/>
      </c>
      <c r="G186" s="41" t="str">
        <f t="shared" si="61"/>
        <v/>
      </c>
      <c r="H186" s="44" t="str">
        <f>IF($C186,Analiza_Całość!F186,"")</f>
        <v/>
      </c>
      <c r="I186" s="43" t="str">
        <f>IF($C186,Analiza_Całość!G186,"")</f>
        <v/>
      </c>
      <c r="J186" s="42" t="str">
        <f t="shared" si="62"/>
        <v/>
      </c>
      <c r="K186" s="41" t="str">
        <f>IF($D186,Analiza_Całość!I186,"")</f>
        <v/>
      </c>
      <c r="L186" s="40" t="str">
        <f>IF($D186,Analiza_Całość!J186,"")</f>
        <v/>
      </c>
      <c r="M186" s="17" t="str">
        <f>IF($D186,Analiza_Całość!K186,"")</f>
        <v/>
      </c>
      <c r="N186" s="39" t="str">
        <f>IF($D186,Analiza_Całość!L186,"")</f>
        <v/>
      </c>
    </row>
    <row r="187" spans="2:14" x14ac:dyDescent="0.3">
      <c r="B187" s="21">
        <f>BETAW20L!B186</f>
        <v>44145</v>
      </c>
      <c r="C187" s="74">
        <f t="shared" si="59"/>
        <v>0</v>
      </c>
      <c r="D187" s="73">
        <f t="shared" si="60"/>
        <v>0</v>
      </c>
      <c r="E187" s="46" t="str">
        <f>IF($D187,IF($D188,Analiza_Całość!C187/Analiza_Całość!C188*E188,100),"")</f>
        <v/>
      </c>
      <c r="F187" s="45" t="str">
        <f>IF($D187,IF($D188,Analiza_Całość!D187/Analiza_Całość!D188*F188,100),"")</f>
        <v/>
      </c>
      <c r="G187" s="41" t="str">
        <f t="shared" si="61"/>
        <v/>
      </c>
      <c r="H187" s="44" t="str">
        <f>IF($C187,Analiza_Całość!F187,"")</f>
        <v/>
      </c>
      <c r="I187" s="43" t="str">
        <f>IF($C187,Analiza_Całość!G187,"")</f>
        <v/>
      </c>
      <c r="J187" s="42" t="str">
        <f t="shared" si="62"/>
        <v/>
      </c>
      <c r="K187" s="41" t="str">
        <f>IF($D187,Analiza_Całość!I187,"")</f>
        <v/>
      </c>
      <c r="L187" s="40" t="str">
        <f>IF($D187,Analiza_Całość!J187,"")</f>
        <v/>
      </c>
      <c r="M187" s="17" t="str">
        <f>IF($D187,Analiza_Całość!K187,"")</f>
        <v/>
      </c>
      <c r="N187" s="39" t="str">
        <f>IF($D187,Analiza_Całość!L187,"")</f>
        <v/>
      </c>
    </row>
    <row r="188" spans="2:14" x14ac:dyDescent="0.3">
      <c r="B188" s="21">
        <f>BETAW20L!B187</f>
        <v>44144</v>
      </c>
      <c r="C188" s="74">
        <f t="shared" si="59"/>
        <v>0</v>
      </c>
      <c r="D188" s="73">
        <f t="shared" si="60"/>
        <v>0</v>
      </c>
      <c r="E188" s="46" t="str">
        <f>IF($D188,IF($D189,Analiza_Całość!C188/Analiza_Całość!C189*E189,100),"")</f>
        <v/>
      </c>
      <c r="F188" s="45" t="str">
        <f>IF($D188,IF($D189,Analiza_Całość!D188/Analiza_Całość!D189*F189,100),"")</f>
        <v/>
      </c>
      <c r="G188" s="41" t="str">
        <f t="shared" si="61"/>
        <v/>
      </c>
      <c r="H188" s="44" t="str">
        <f>IF($C188,Analiza_Całość!F188,"")</f>
        <v/>
      </c>
      <c r="I188" s="43" t="str">
        <f>IF($C188,Analiza_Całość!G188,"")</f>
        <v/>
      </c>
      <c r="J188" s="42" t="str">
        <f t="shared" si="62"/>
        <v/>
      </c>
      <c r="K188" s="41" t="str">
        <f>IF($D188,Analiza_Całość!I188,"")</f>
        <v/>
      </c>
      <c r="L188" s="40" t="str">
        <f>IF($D188,Analiza_Całość!J188,"")</f>
        <v/>
      </c>
      <c r="M188" s="17" t="str">
        <f>IF($D188,Analiza_Całość!K188,"")</f>
        <v/>
      </c>
      <c r="N188" s="39" t="str">
        <f>IF($D188,Analiza_Całość!L188,"")</f>
        <v/>
      </c>
    </row>
    <row r="189" spans="2:14" x14ac:dyDescent="0.3">
      <c r="B189" s="21">
        <f>BETAW20L!B188</f>
        <v>44141</v>
      </c>
      <c r="C189" s="74">
        <f t="shared" si="59"/>
        <v>0</v>
      </c>
      <c r="D189" s="73">
        <f t="shared" si="60"/>
        <v>0</v>
      </c>
      <c r="E189" s="46" t="str">
        <f>IF($D189,IF($D190,Analiza_Całość!C189/Analiza_Całość!C190*E190,100),"")</f>
        <v/>
      </c>
      <c r="F189" s="45" t="str">
        <f>IF($D189,IF($D190,Analiza_Całość!D189/Analiza_Całość!D190*F190,100),"")</f>
        <v/>
      </c>
      <c r="G189" s="41" t="str">
        <f t="shared" si="61"/>
        <v/>
      </c>
      <c r="H189" s="44" t="str">
        <f>IF($C189,Analiza_Całość!F189,"")</f>
        <v/>
      </c>
      <c r="I189" s="43" t="str">
        <f>IF($C189,Analiza_Całość!G189,"")</f>
        <v/>
      </c>
      <c r="J189" s="42" t="str">
        <f t="shared" si="62"/>
        <v/>
      </c>
      <c r="K189" s="41" t="str">
        <f>IF($D189,Analiza_Całość!I189,"")</f>
        <v/>
      </c>
      <c r="L189" s="40" t="str">
        <f>IF($D189,Analiza_Całość!J189,"")</f>
        <v/>
      </c>
      <c r="M189" s="17" t="str">
        <f>IF($D189,Analiza_Całość!K189,"")</f>
        <v/>
      </c>
      <c r="N189" s="39" t="str">
        <f>IF($D189,Analiza_Całość!L189,"")</f>
        <v/>
      </c>
    </row>
    <row r="190" spans="2:14" x14ac:dyDescent="0.3">
      <c r="B190" s="21">
        <f>BETAW20L!B189</f>
        <v>44140</v>
      </c>
      <c r="C190" s="74">
        <f t="shared" si="59"/>
        <v>0</v>
      </c>
      <c r="D190" s="73">
        <f t="shared" si="60"/>
        <v>0</v>
      </c>
      <c r="E190" s="46" t="str">
        <f>IF($D190,IF($D191,Analiza_Całość!C190/Analiza_Całość!C191*E191,100),"")</f>
        <v/>
      </c>
      <c r="F190" s="45" t="str">
        <f>IF($D190,IF($D191,Analiza_Całość!D190/Analiza_Całość!D191*F191,100),"")</f>
        <v/>
      </c>
      <c r="G190" s="41" t="str">
        <f t="shared" si="61"/>
        <v/>
      </c>
      <c r="H190" s="44" t="str">
        <f>IF($C190,Analiza_Całość!F190,"")</f>
        <v/>
      </c>
      <c r="I190" s="43" t="str">
        <f>IF($C190,Analiza_Całość!G190,"")</f>
        <v/>
      </c>
      <c r="J190" s="42" t="str">
        <f t="shared" si="62"/>
        <v/>
      </c>
      <c r="K190" s="41" t="str">
        <f>IF($D190,Analiza_Całość!I190,"")</f>
        <v/>
      </c>
      <c r="L190" s="40" t="str">
        <f>IF($D190,Analiza_Całość!J190,"")</f>
        <v/>
      </c>
      <c r="M190" s="17" t="str">
        <f>IF($D190,Analiza_Całość!K190,"")</f>
        <v/>
      </c>
      <c r="N190" s="39" t="str">
        <f>IF($D190,Analiza_Całość!L190,"")</f>
        <v/>
      </c>
    </row>
    <row r="191" spans="2:14" x14ac:dyDescent="0.3">
      <c r="B191" s="21">
        <f>BETAW20L!B190</f>
        <v>44139</v>
      </c>
      <c r="C191" s="74">
        <f t="shared" si="59"/>
        <v>0</v>
      </c>
      <c r="D191" s="73">
        <f t="shared" si="60"/>
        <v>0</v>
      </c>
      <c r="E191" s="46" t="str">
        <f>IF($D191,IF($D192,Analiza_Całość!C191/Analiza_Całość!C192*E192,100),"")</f>
        <v/>
      </c>
      <c r="F191" s="45" t="str">
        <f>IF($D191,IF($D192,Analiza_Całość!D191/Analiza_Całość!D192*F192,100),"")</f>
        <v/>
      </c>
      <c r="G191" s="41" t="str">
        <f t="shared" si="61"/>
        <v/>
      </c>
      <c r="H191" s="44" t="str">
        <f>IF($C191,Analiza_Całość!F191,"")</f>
        <v/>
      </c>
      <c r="I191" s="43" t="str">
        <f>IF($C191,Analiza_Całość!G191,"")</f>
        <v/>
      </c>
      <c r="J191" s="42" t="str">
        <f t="shared" si="62"/>
        <v/>
      </c>
      <c r="K191" s="41" t="str">
        <f>IF($D191,Analiza_Całość!I191,"")</f>
        <v/>
      </c>
      <c r="L191" s="40" t="str">
        <f>IF($D191,Analiza_Całość!J191,"")</f>
        <v/>
      </c>
      <c r="M191" s="17" t="str">
        <f>IF($D191,Analiza_Całość!K191,"")</f>
        <v/>
      </c>
      <c r="N191" s="39" t="str">
        <f>IF($D191,Analiza_Całość!L191,"")</f>
        <v/>
      </c>
    </row>
    <row r="192" spans="2:14" x14ac:dyDescent="0.3">
      <c r="B192" s="21">
        <f>BETAW20L!B191</f>
        <v>44138</v>
      </c>
      <c r="C192" s="74">
        <f t="shared" si="59"/>
        <v>0</v>
      </c>
      <c r="D192" s="73">
        <f t="shared" si="60"/>
        <v>0</v>
      </c>
      <c r="E192" s="46" t="str">
        <f>IF($D192,IF($D193,Analiza_Całość!C192/Analiza_Całość!C193*E193,100),"")</f>
        <v/>
      </c>
      <c r="F192" s="45" t="str">
        <f>IF($D192,IF($D193,Analiza_Całość!D192/Analiza_Całość!D193*F193,100),"")</f>
        <v/>
      </c>
      <c r="G192" s="41" t="str">
        <f t="shared" si="61"/>
        <v/>
      </c>
      <c r="H192" s="44" t="str">
        <f>IF($C192,Analiza_Całość!F192,"")</f>
        <v/>
      </c>
      <c r="I192" s="43" t="str">
        <f>IF($C192,Analiza_Całość!G192,"")</f>
        <v/>
      </c>
      <c r="J192" s="42" t="str">
        <f t="shared" si="62"/>
        <v/>
      </c>
      <c r="K192" s="41" t="str">
        <f>IF($D192,Analiza_Całość!I192,"")</f>
        <v/>
      </c>
      <c r="L192" s="40" t="str">
        <f>IF($D192,Analiza_Całość!J192,"")</f>
        <v/>
      </c>
      <c r="M192" s="17" t="str">
        <f>IF($D192,Analiza_Całość!K192,"")</f>
        <v/>
      </c>
      <c r="N192" s="39" t="str">
        <f>IF($D192,Analiza_Całość!L192,"")</f>
        <v/>
      </c>
    </row>
    <row r="193" spans="2:14" x14ac:dyDescent="0.3">
      <c r="B193" s="21">
        <f>BETAW20L!B192</f>
        <v>44137</v>
      </c>
      <c r="C193" s="74">
        <f t="shared" si="59"/>
        <v>0</v>
      </c>
      <c r="D193" s="73">
        <f t="shared" si="60"/>
        <v>0</v>
      </c>
      <c r="E193" s="46" t="str">
        <f>IF($D193,IF($D194,Analiza_Całość!C193/Analiza_Całość!C194*E194,100),"")</f>
        <v/>
      </c>
      <c r="F193" s="45" t="str">
        <f>IF($D193,IF($D194,Analiza_Całość!D193/Analiza_Całość!D194*F194,100),"")</f>
        <v/>
      </c>
      <c r="G193" s="41" t="str">
        <f t="shared" si="61"/>
        <v/>
      </c>
      <c r="H193" s="44" t="str">
        <f>IF($C193,Analiza_Całość!F193,"")</f>
        <v/>
      </c>
      <c r="I193" s="43" t="str">
        <f>IF($C193,Analiza_Całość!G193,"")</f>
        <v/>
      </c>
      <c r="J193" s="42" t="str">
        <f t="shared" si="62"/>
        <v/>
      </c>
      <c r="K193" s="41" t="str">
        <f>IF($D193,Analiza_Całość!I193,"")</f>
        <v/>
      </c>
      <c r="L193" s="40" t="str">
        <f>IF($D193,Analiza_Całość!J193,"")</f>
        <v/>
      </c>
      <c r="M193" s="17" t="str">
        <f>IF($D193,Analiza_Całość!K193,"")</f>
        <v/>
      </c>
      <c r="N193" s="39" t="str">
        <f>IF($D193,Analiza_Całość!L193,"")</f>
        <v/>
      </c>
    </row>
    <row r="194" spans="2:14" x14ac:dyDescent="0.3">
      <c r="B194" s="21">
        <f>BETAW20L!B193</f>
        <v>44134</v>
      </c>
      <c r="C194" s="74">
        <f t="shared" si="59"/>
        <v>0</v>
      </c>
      <c r="D194" s="73">
        <f t="shared" si="60"/>
        <v>0</v>
      </c>
      <c r="E194" s="46" t="str">
        <f>IF($D194,IF($D195,Analiza_Całość!C194/Analiza_Całość!C195*E195,100),"")</f>
        <v/>
      </c>
      <c r="F194" s="45" t="str">
        <f>IF($D194,IF($D195,Analiza_Całość!D194/Analiza_Całość!D195*F195,100),"")</f>
        <v/>
      </c>
      <c r="G194" s="41" t="str">
        <f t="shared" si="61"/>
        <v/>
      </c>
      <c r="H194" s="44" t="str">
        <f>IF($C194,Analiza_Całość!F194,"")</f>
        <v/>
      </c>
      <c r="I194" s="43" t="str">
        <f>IF($C194,Analiza_Całość!G194,"")</f>
        <v/>
      </c>
      <c r="J194" s="42" t="str">
        <f t="shared" si="62"/>
        <v/>
      </c>
      <c r="K194" s="41" t="str">
        <f>IF($D194,Analiza_Całość!I194,"")</f>
        <v/>
      </c>
      <c r="L194" s="40" t="str">
        <f>IF($D194,Analiza_Całość!J194,"")</f>
        <v/>
      </c>
      <c r="M194" s="17" t="str">
        <f>IF($D194,Analiza_Całość!K194,"")</f>
        <v/>
      </c>
      <c r="N194" s="39" t="str">
        <f>IF($D194,Analiza_Całość!L194,"")</f>
        <v/>
      </c>
    </row>
    <row r="195" spans="2:14" x14ac:dyDescent="0.3">
      <c r="B195" s="21">
        <f>BETAW20L!B194</f>
        <v>44133</v>
      </c>
      <c r="C195" s="74">
        <f t="shared" si="59"/>
        <v>0</v>
      </c>
      <c r="D195" s="73">
        <f t="shared" si="60"/>
        <v>0</v>
      </c>
      <c r="E195" s="46" t="str">
        <f>IF($D195,IF($D196,Analiza_Całość!C195/Analiza_Całość!C196*E196,100),"")</f>
        <v/>
      </c>
      <c r="F195" s="45" t="str">
        <f>IF($D195,IF($D196,Analiza_Całość!D195/Analiza_Całość!D196*F196,100),"")</f>
        <v/>
      </c>
      <c r="G195" s="41" t="str">
        <f t="shared" si="61"/>
        <v/>
      </c>
      <c r="H195" s="44" t="str">
        <f>IF($C195,Analiza_Całość!F195,"")</f>
        <v/>
      </c>
      <c r="I195" s="43" t="str">
        <f>IF($C195,Analiza_Całość!G195,"")</f>
        <v/>
      </c>
      <c r="J195" s="42" t="str">
        <f t="shared" si="62"/>
        <v/>
      </c>
      <c r="K195" s="41" t="str">
        <f>IF($D195,Analiza_Całość!I195,"")</f>
        <v/>
      </c>
      <c r="L195" s="40" t="str">
        <f>IF($D195,Analiza_Całość!J195,"")</f>
        <v/>
      </c>
      <c r="M195" s="17" t="str">
        <f>IF($D195,Analiza_Całość!K195,"")</f>
        <v/>
      </c>
      <c r="N195" s="39" t="str">
        <f>IF($D195,Analiza_Całość!L195,"")</f>
        <v/>
      </c>
    </row>
    <row r="196" spans="2:14" x14ac:dyDescent="0.3">
      <c r="B196" s="21">
        <f>BETAW20L!B195</f>
        <v>44132</v>
      </c>
      <c r="C196" s="74">
        <f t="shared" si="59"/>
        <v>0</v>
      </c>
      <c r="D196" s="73">
        <f t="shared" si="60"/>
        <v>0</v>
      </c>
      <c r="E196" s="46" t="str">
        <f>IF($D196,IF($D197,Analiza_Całość!C196/Analiza_Całość!C197*E197,100),"")</f>
        <v/>
      </c>
      <c r="F196" s="45" t="str">
        <f>IF($D196,IF($D197,Analiza_Całość!D196/Analiza_Całość!D197*F197,100),"")</f>
        <v/>
      </c>
      <c r="G196" s="41" t="str">
        <f t="shared" si="61"/>
        <v/>
      </c>
      <c r="H196" s="44" t="str">
        <f>IF($C196,Analiza_Całość!F196,"")</f>
        <v/>
      </c>
      <c r="I196" s="43" t="str">
        <f>IF($C196,Analiza_Całość!G196,"")</f>
        <v/>
      </c>
      <c r="J196" s="42" t="str">
        <f t="shared" si="62"/>
        <v/>
      </c>
      <c r="K196" s="41" t="str">
        <f>IF($D196,Analiza_Całość!I196,"")</f>
        <v/>
      </c>
      <c r="L196" s="40" t="str">
        <f>IF($D196,Analiza_Całość!J196,"")</f>
        <v/>
      </c>
      <c r="M196" s="17" t="str">
        <f>IF($D196,Analiza_Całość!K196,"")</f>
        <v/>
      </c>
      <c r="N196" s="39" t="str">
        <f>IF($D196,Analiza_Całość!L196,"")</f>
        <v/>
      </c>
    </row>
    <row r="197" spans="2:14" x14ac:dyDescent="0.3">
      <c r="B197" s="21">
        <f>BETAW20L!B196</f>
        <v>44131</v>
      </c>
      <c r="C197" s="74">
        <f t="shared" si="59"/>
        <v>0</v>
      </c>
      <c r="D197" s="73">
        <f t="shared" si="60"/>
        <v>0</v>
      </c>
      <c r="E197" s="46" t="str">
        <f>IF($D197,IF($D198,Analiza_Całość!C197/Analiza_Całość!C198*E198,100),"")</f>
        <v/>
      </c>
      <c r="F197" s="45" t="str">
        <f>IF($D197,IF($D198,Analiza_Całość!D197/Analiza_Całość!D198*F198,100),"")</f>
        <v/>
      </c>
      <c r="G197" s="41" t="str">
        <f t="shared" si="61"/>
        <v/>
      </c>
      <c r="H197" s="44" t="str">
        <f>IF($C197,Analiza_Całość!F197,"")</f>
        <v/>
      </c>
      <c r="I197" s="43" t="str">
        <f>IF($C197,Analiza_Całość!G197,"")</f>
        <v/>
      </c>
      <c r="J197" s="42" t="str">
        <f t="shared" si="62"/>
        <v/>
      </c>
      <c r="K197" s="41" t="str">
        <f>IF($D197,Analiza_Całość!I197,"")</f>
        <v/>
      </c>
      <c r="L197" s="40" t="str">
        <f>IF($D197,Analiza_Całość!J197,"")</f>
        <v/>
      </c>
      <c r="M197" s="17" t="str">
        <f>IF($D197,Analiza_Całość!K197,"")</f>
        <v/>
      </c>
      <c r="N197" s="39" t="str">
        <f>IF($D197,Analiza_Całość!L197,"")</f>
        <v/>
      </c>
    </row>
    <row r="198" spans="2:14" x14ac:dyDescent="0.3">
      <c r="B198" s="21">
        <f>BETAW20L!B197</f>
        <v>44130</v>
      </c>
      <c r="C198" s="74">
        <f t="shared" si="59"/>
        <v>0</v>
      </c>
      <c r="D198" s="73">
        <f t="shared" si="60"/>
        <v>0</v>
      </c>
      <c r="E198" s="46" t="str">
        <f>IF($D198,IF($D199,Analiza_Całość!C198/Analiza_Całość!C199*E199,100),"")</f>
        <v/>
      </c>
      <c r="F198" s="45" t="str">
        <f>IF($D198,IF($D199,Analiza_Całość!D198/Analiza_Całość!D199*F199,100),"")</f>
        <v/>
      </c>
      <c r="G198" s="41" t="str">
        <f t="shared" si="61"/>
        <v/>
      </c>
      <c r="H198" s="44" t="str">
        <f>IF($C198,Analiza_Całość!F198,"")</f>
        <v/>
      </c>
      <c r="I198" s="43" t="str">
        <f>IF($C198,Analiza_Całość!G198,"")</f>
        <v/>
      </c>
      <c r="J198" s="42" t="str">
        <f t="shared" si="62"/>
        <v/>
      </c>
      <c r="K198" s="41" t="str">
        <f>IF($D198,Analiza_Całość!I198,"")</f>
        <v/>
      </c>
      <c r="L198" s="40" t="str">
        <f>IF($D198,Analiza_Całość!J198,"")</f>
        <v/>
      </c>
      <c r="M198" s="17" t="str">
        <f>IF($D198,Analiza_Całość!K198,"")</f>
        <v/>
      </c>
      <c r="N198" s="39" t="str">
        <f>IF($D198,Analiza_Całość!L198,"")</f>
        <v/>
      </c>
    </row>
    <row r="199" spans="2:14" x14ac:dyDescent="0.3">
      <c r="B199" s="21">
        <f>BETAW20L!B198</f>
        <v>44127</v>
      </c>
      <c r="C199" s="74">
        <f t="shared" si="59"/>
        <v>0</v>
      </c>
      <c r="D199" s="73">
        <f t="shared" si="60"/>
        <v>0</v>
      </c>
      <c r="E199" s="46" t="str">
        <f>IF($D199,IF($D200,Analiza_Całość!C199/Analiza_Całość!C200*E200,100),"")</f>
        <v/>
      </c>
      <c r="F199" s="45" t="str">
        <f>IF($D199,IF($D200,Analiza_Całość!D199/Analiza_Całość!D200*F200,100),"")</f>
        <v/>
      </c>
      <c r="G199" s="41" t="str">
        <f t="shared" si="61"/>
        <v/>
      </c>
      <c r="H199" s="44" t="str">
        <f>IF($C199,Analiza_Całość!F199,"")</f>
        <v/>
      </c>
      <c r="I199" s="43" t="str">
        <f>IF($C199,Analiza_Całość!G199,"")</f>
        <v/>
      </c>
      <c r="J199" s="42" t="str">
        <f t="shared" si="62"/>
        <v/>
      </c>
      <c r="K199" s="41" t="str">
        <f>IF($D199,Analiza_Całość!I199,"")</f>
        <v/>
      </c>
      <c r="L199" s="40" t="str">
        <f>IF($D199,Analiza_Całość!J199,"")</f>
        <v/>
      </c>
      <c r="M199" s="17" t="str">
        <f>IF($D199,Analiza_Całość!K199,"")</f>
        <v/>
      </c>
      <c r="N199" s="39" t="str">
        <f>IF($D199,Analiza_Całość!L199,"")</f>
        <v/>
      </c>
    </row>
    <row r="200" spans="2:14" x14ac:dyDescent="0.3">
      <c r="B200" s="21">
        <f>BETAW20L!B199</f>
        <v>44126</v>
      </c>
      <c r="C200" s="74">
        <f t="shared" si="59"/>
        <v>0</v>
      </c>
      <c r="D200" s="73">
        <f t="shared" si="60"/>
        <v>0</v>
      </c>
      <c r="E200" s="46" t="str">
        <f>IF($D200,IF($D201,Analiza_Całość!C200/Analiza_Całość!C201*E201,100),"")</f>
        <v/>
      </c>
      <c r="F200" s="45" t="str">
        <f>IF($D200,IF($D201,Analiza_Całość!D200/Analiza_Całość!D201*F201,100),"")</f>
        <v/>
      </c>
      <c r="G200" s="41" t="str">
        <f t="shared" si="61"/>
        <v/>
      </c>
      <c r="H200" s="44" t="str">
        <f>IF($C200,Analiza_Całość!F200,"")</f>
        <v/>
      </c>
      <c r="I200" s="43" t="str">
        <f>IF($C200,Analiza_Całość!G200,"")</f>
        <v/>
      </c>
      <c r="J200" s="42" t="str">
        <f t="shared" si="62"/>
        <v/>
      </c>
      <c r="K200" s="41" t="str">
        <f>IF($D200,Analiza_Całość!I200,"")</f>
        <v/>
      </c>
      <c r="L200" s="40" t="str">
        <f>IF($D200,Analiza_Całość!J200,"")</f>
        <v/>
      </c>
      <c r="M200" s="17" t="str">
        <f>IF($D200,Analiza_Całość!K200,"")</f>
        <v/>
      </c>
      <c r="N200" s="39" t="str">
        <f>IF($D200,Analiza_Całość!L200,"")</f>
        <v/>
      </c>
    </row>
    <row r="201" spans="2:14" x14ac:dyDescent="0.3">
      <c r="B201" s="21">
        <f>BETAW20L!B200</f>
        <v>44125</v>
      </c>
      <c r="C201" s="74">
        <f t="shared" si="59"/>
        <v>0</v>
      </c>
      <c r="D201" s="73">
        <f t="shared" si="60"/>
        <v>0</v>
      </c>
      <c r="E201" s="46" t="str">
        <f>IF($D201,IF($D202,Analiza_Całość!C201/Analiza_Całość!C202*E202,100),"")</f>
        <v/>
      </c>
      <c r="F201" s="45" t="str">
        <f>IF($D201,IF($D202,Analiza_Całość!D201/Analiza_Całość!D202*F202,100),"")</f>
        <v/>
      </c>
      <c r="G201" s="41" t="str">
        <f t="shared" si="61"/>
        <v/>
      </c>
      <c r="H201" s="44" t="str">
        <f>IF($C201,Analiza_Całość!F201,"")</f>
        <v/>
      </c>
      <c r="I201" s="43" t="str">
        <f>IF($C201,Analiza_Całość!G201,"")</f>
        <v/>
      </c>
      <c r="J201" s="42" t="str">
        <f t="shared" si="62"/>
        <v/>
      </c>
      <c r="K201" s="41" t="str">
        <f>IF($D201,Analiza_Całość!I201,"")</f>
        <v/>
      </c>
      <c r="L201" s="40" t="str">
        <f>IF($D201,Analiza_Całość!J201,"")</f>
        <v/>
      </c>
      <c r="M201" s="17" t="str">
        <f>IF($D201,Analiza_Całość!K201,"")</f>
        <v/>
      </c>
      <c r="N201" s="39" t="str">
        <f>IF($D201,Analiza_Całość!L201,"")</f>
        <v/>
      </c>
    </row>
    <row r="202" spans="2:14" x14ac:dyDescent="0.3">
      <c r="B202" s="21">
        <f>BETAW20L!B201</f>
        <v>44124</v>
      </c>
      <c r="C202" s="74">
        <f t="shared" si="59"/>
        <v>0</v>
      </c>
      <c r="D202" s="73">
        <f t="shared" si="60"/>
        <v>0</v>
      </c>
      <c r="E202" s="46" t="str">
        <f>IF($D202,IF($D203,Analiza_Całość!C202/Analiza_Całość!C203*E203,100),"")</f>
        <v/>
      </c>
      <c r="F202" s="45" t="str">
        <f>IF($D202,IF($D203,Analiza_Całość!D202/Analiza_Całość!D203*F203,100),"")</f>
        <v/>
      </c>
      <c r="G202" s="41" t="str">
        <f t="shared" si="61"/>
        <v/>
      </c>
      <c r="H202" s="44" t="str">
        <f>IF($C202,Analiza_Całość!F202,"")</f>
        <v/>
      </c>
      <c r="I202" s="43" t="str">
        <f>IF($C202,Analiza_Całość!G202,"")</f>
        <v/>
      </c>
      <c r="J202" s="42" t="str">
        <f t="shared" si="62"/>
        <v/>
      </c>
      <c r="K202" s="41" t="str">
        <f>IF($D202,Analiza_Całość!I202,"")</f>
        <v/>
      </c>
      <c r="L202" s="40" t="str">
        <f>IF($D202,Analiza_Całość!J202,"")</f>
        <v/>
      </c>
      <c r="M202" s="17" t="str">
        <f>IF($D202,Analiza_Całość!K202,"")</f>
        <v/>
      </c>
      <c r="N202" s="39" t="str">
        <f>IF($D202,Analiza_Całość!L202,"")</f>
        <v/>
      </c>
    </row>
    <row r="203" spans="2:14" x14ac:dyDescent="0.3">
      <c r="B203" s="21">
        <f>BETAW20L!B202</f>
        <v>44123</v>
      </c>
      <c r="C203" s="74">
        <f t="shared" si="59"/>
        <v>0</v>
      </c>
      <c r="D203" s="73">
        <f t="shared" si="60"/>
        <v>0</v>
      </c>
      <c r="E203" s="46" t="str">
        <f>IF($D203,IF($D204,Analiza_Całość!C203/Analiza_Całość!C204*E204,100),"")</f>
        <v/>
      </c>
      <c r="F203" s="45" t="str">
        <f>IF($D203,IF($D204,Analiza_Całość!D203/Analiza_Całość!D204*F204,100),"")</f>
        <v/>
      </c>
      <c r="G203" s="41" t="str">
        <f t="shared" si="61"/>
        <v/>
      </c>
      <c r="H203" s="44" t="str">
        <f>IF($C203,Analiza_Całość!F203,"")</f>
        <v/>
      </c>
      <c r="I203" s="43" t="str">
        <f>IF($C203,Analiza_Całość!G203,"")</f>
        <v/>
      </c>
      <c r="J203" s="42" t="str">
        <f t="shared" si="62"/>
        <v/>
      </c>
      <c r="K203" s="41" t="str">
        <f>IF($D203,Analiza_Całość!I203,"")</f>
        <v/>
      </c>
      <c r="L203" s="40" t="str">
        <f>IF($D203,Analiza_Całość!J203,"")</f>
        <v/>
      </c>
      <c r="M203" s="17" t="str">
        <f>IF($D203,Analiza_Całość!K203,"")</f>
        <v/>
      </c>
      <c r="N203" s="39" t="str">
        <f>IF($D203,Analiza_Całość!L203,"")</f>
        <v/>
      </c>
    </row>
    <row r="204" spans="2:14" x14ac:dyDescent="0.3">
      <c r="B204" s="21">
        <f>BETAW20L!B203</f>
        <v>44120</v>
      </c>
      <c r="C204" s="74">
        <f t="shared" si="59"/>
        <v>0</v>
      </c>
      <c r="D204" s="73">
        <f t="shared" si="60"/>
        <v>0</v>
      </c>
      <c r="E204" s="46" t="str">
        <f>IF($D204,IF($D205,Analiza_Całość!C204/Analiza_Całość!C205*E205,100),"")</f>
        <v/>
      </c>
      <c r="F204" s="45" t="str">
        <f>IF($D204,IF($D205,Analiza_Całość!D204/Analiza_Całość!D205*F205,100),"")</f>
        <v/>
      </c>
      <c r="G204" s="41" t="str">
        <f t="shared" si="61"/>
        <v/>
      </c>
      <c r="H204" s="44" t="str">
        <f>IF($C204,Analiza_Całość!F204,"")</f>
        <v/>
      </c>
      <c r="I204" s="43" t="str">
        <f>IF($C204,Analiza_Całość!G204,"")</f>
        <v/>
      </c>
      <c r="J204" s="42" t="str">
        <f t="shared" si="62"/>
        <v/>
      </c>
      <c r="K204" s="41" t="str">
        <f>IF($D204,Analiza_Całość!I204,"")</f>
        <v/>
      </c>
      <c r="L204" s="40" t="str">
        <f>IF($D204,Analiza_Całość!J204,"")</f>
        <v/>
      </c>
      <c r="M204" s="17" t="str">
        <f>IF($D204,Analiza_Całość!K204,"")</f>
        <v/>
      </c>
      <c r="N204" s="39" t="str">
        <f>IF($D204,Analiza_Całość!L204,"")</f>
        <v/>
      </c>
    </row>
    <row r="205" spans="2:14" x14ac:dyDescent="0.3">
      <c r="B205" s="21">
        <f>BETAW20L!B204</f>
        <v>44119</v>
      </c>
      <c r="C205" s="74">
        <f t="shared" si="59"/>
        <v>0</v>
      </c>
      <c r="D205" s="73">
        <f t="shared" si="60"/>
        <v>0</v>
      </c>
      <c r="E205" s="46" t="str">
        <f>IF($D205,IF($D206,Analiza_Całość!C205/Analiza_Całość!C206*E206,100),"")</f>
        <v/>
      </c>
      <c r="F205" s="45" t="str">
        <f>IF($D205,IF($D206,Analiza_Całość!D205/Analiza_Całość!D206*F206,100),"")</f>
        <v/>
      </c>
      <c r="G205" s="41" t="str">
        <f t="shared" si="61"/>
        <v/>
      </c>
      <c r="H205" s="44" t="str">
        <f>IF($C205,Analiza_Całość!F205,"")</f>
        <v/>
      </c>
      <c r="I205" s="43" t="str">
        <f>IF($C205,Analiza_Całość!G205,"")</f>
        <v/>
      </c>
      <c r="J205" s="42" t="str">
        <f t="shared" si="62"/>
        <v/>
      </c>
      <c r="K205" s="41" t="str">
        <f>IF($D205,Analiza_Całość!I205,"")</f>
        <v/>
      </c>
      <c r="L205" s="40" t="str">
        <f>IF($D205,Analiza_Całość!J205,"")</f>
        <v/>
      </c>
      <c r="M205" s="17" t="str">
        <f>IF($D205,Analiza_Całość!K205,"")</f>
        <v/>
      </c>
      <c r="N205" s="39" t="str">
        <f>IF($D205,Analiza_Całość!L205,"")</f>
        <v/>
      </c>
    </row>
    <row r="206" spans="2:14" x14ac:dyDescent="0.3">
      <c r="B206" s="21">
        <f>BETAW20L!B205</f>
        <v>44118</v>
      </c>
      <c r="C206" s="74">
        <f t="shared" si="59"/>
        <v>0</v>
      </c>
      <c r="D206" s="73">
        <f t="shared" si="60"/>
        <v>0</v>
      </c>
      <c r="E206" s="46" t="str">
        <f>IF($D206,IF($D207,Analiza_Całość!C206/Analiza_Całość!C207*E207,100),"")</f>
        <v/>
      </c>
      <c r="F206" s="45" t="str">
        <f>IF($D206,IF($D207,Analiza_Całość!D206/Analiza_Całość!D207*F207,100),"")</f>
        <v/>
      </c>
      <c r="G206" s="41" t="str">
        <f t="shared" si="61"/>
        <v/>
      </c>
      <c r="H206" s="44" t="str">
        <f>IF($C206,Analiza_Całość!F206,"")</f>
        <v/>
      </c>
      <c r="I206" s="43" t="str">
        <f>IF($C206,Analiza_Całość!G206,"")</f>
        <v/>
      </c>
      <c r="J206" s="42" t="str">
        <f t="shared" si="62"/>
        <v/>
      </c>
      <c r="K206" s="41" t="str">
        <f>IF($D206,Analiza_Całość!I206,"")</f>
        <v/>
      </c>
      <c r="L206" s="40" t="str">
        <f>IF($D206,Analiza_Całość!J206,"")</f>
        <v/>
      </c>
      <c r="M206" s="17" t="str">
        <f>IF($D206,Analiza_Całość!K206,"")</f>
        <v/>
      </c>
      <c r="N206" s="39" t="str">
        <f>IF($D206,Analiza_Całość!L206,"")</f>
        <v/>
      </c>
    </row>
    <row r="207" spans="2:14" x14ac:dyDescent="0.3">
      <c r="B207" s="21">
        <f>BETAW20L!B206</f>
        <v>44117</v>
      </c>
      <c r="C207" s="74">
        <f t="shared" si="59"/>
        <v>0</v>
      </c>
      <c r="D207" s="73">
        <f t="shared" si="60"/>
        <v>0</v>
      </c>
      <c r="E207" s="46" t="str">
        <f>IF($D207,IF($D208,Analiza_Całość!C207/Analiza_Całość!C208*E208,100),"")</f>
        <v/>
      </c>
      <c r="F207" s="45" t="str">
        <f>IF($D207,IF($D208,Analiza_Całość!D207/Analiza_Całość!D208*F208,100),"")</f>
        <v/>
      </c>
      <c r="G207" s="41" t="str">
        <f t="shared" si="61"/>
        <v/>
      </c>
      <c r="H207" s="44" t="str">
        <f>IF($C207,Analiza_Całość!F207,"")</f>
        <v/>
      </c>
      <c r="I207" s="43" t="str">
        <f>IF($C207,Analiza_Całość!G207,"")</f>
        <v/>
      </c>
      <c r="J207" s="42" t="str">
        <f t="shared" si="62"/>
        <v/>
      </c>
      <c r="K207" s="41" t="str">
        <f>IF($D207,Analiza_Całość!I207,"")</f>
        <v/>
      </c>
      <c r="L207" s="40" t="str">
        <f>IF($D207,Analiza_Całość!J207,"")</f>
        <v/>
      </c>
      <c r="M207" s="17" t="str">
        <f>IF($D207,Analiza_Całość!K207,"")</f>
        <v/>
      </c>
      <c r="N207" s="39" t="str">
        <f>IF($D207,Analiza_Całość!L207,"")</f>
        <v/>
      </c>
    </row>
    <row r="208" spans="2:14" x14ac:dyDescent="0.3">
      <c r="B208" s="21">
        <f>BETAW20L!B207</f>
        <v>44116</v>
      </c>
      <c r="C208" s="74">
        <f t="shared" si="59"/>
        <v>0</v>
      </c>
      <c r="D208" s="73">
        <f t="shared" si="60"/>
        <v>0</v>
      </c>
      <c r="E208" s="46" t="str">
        <f>IF($D208,IF($D209,Analiza_Całość!C208/Analiza_Całość!C209*E209,100),"")</f>
        <v/>
      </c>
      <c r="F208" s="45" t="str">
        <f>IF($D208,IF($D209,Analiza_Całość!D208/Analiza_Całość!D209*F209,100),"")</f>
        <v/>
      </c>
      <c r="G208" s="41" t="str">
        <f t="shared" si="61"/>
        <v/>
      </c>
      <c r="H208" s="44" t="str">
        <f>IF($C208,Analiza_Całość!F208,"")</f>
        <v/>
      </c>
      <c r="I208" s="43" t="str">
        <f>IF($C208,Analiza_Całość!G208,"")</f>
        <v/>
      </c>
      <c r="J208" s="42" t="str">
        <f t="shared" si="62"/>
        <v/>
      </c>
      <c r="K208" s="41" t="str">
        <f>IF($D208,Analiza_Całość!I208,"")</f>
        <v/>
      </c>
      <c r="L208" s="40" t="str">
        <f>IF($D208,Analiza_Całość!J208,"")</f>
        <v/>
      </c>
      <c r="M208" s="17" t="str">
        <f>IF($D208,Analiza_Całość!K208,"")</f>
        <v/>
      </c>
      <c r="N208" s="39" t="str">
        <f>IF($D208,Analiza_Całość!L208,"")</f>
        <v/>
      </c>
    </row>
    <row r="209" spans="2:14" x14ac:dyDescent="0.3">
      <c r="B209" s="21">
        <f>BETAW20L!B208</f>
        <v>44113</v>
      </c>
      <c r="C209" s="74">
        <f t="shared" ref="C209:C213" si="63">IF(AND(D209,D210),1,0)</f>
        <v>0</v>
      </c>
      <c r="D209" s="73">
        <f t="shared" ref="D209:D213" si="64">IF(AND($B209&gt;=$E$3,OR($B209&lt;=$E$4,$B210&lt;$E$4)),1,0)</f>
        <v>0</v>
      </c>
      <c r="E209" s="46" t="str">
        <f>IF($D209,IF($D210,Analiza_Całość!C209/Analiza_Całość!C210*E210,100),"")</f>
        <v/>
      </c>
      <c r="F209" s="45" t="str">
        <f>IF($D209,IF($D210,Analiza_Całość!D209/Analiza_Całość!D210*F210,100),"")</f>
        <v/>
      </c>
      <c r="G209" s="41" t="str">
        <f t="shared" ref="G209:G213" si="65">IF($D209,(F209/E209-1)*100,"")</f>
        <v/>
      </c>
      <c r="H209" s="44" t="str">
        <f>IF($C209,Analiza_Całość!F209,"")</f>
        <v/>
      </c>
      <c r="I209" s="43" t="str">
        <f>IF($C209,Analiza_Całość!G209,"")</f>
        <v/>
      </c>
      <c r="J209" s="42" t="str">
        <f t="shared" ref="J209:J213" si="66">IF($C209,I209-H209,"")</f>
        <v/>
      </c>
      <c r="K209" s="41" t="str">
        <f>IF($D209,Analiza_Całość!I209,"")</f>
        <v/>
      </c>
      <c r="L209" s="40" t="str">
        <f>IF($D209,Analiza_Całość!J209,"")</f>
        <v/>
      </c>
      <c r="M209" s="17" t="str">
        <f>IF($D209,Analiza_Całość!K209,"")</f>
        <v/>
      </c>
      <c r="N209" s="39" t="str">
        <f>IF($D209,Analiza_Całość!L209,"")</f>
        <v/>
      </c>
    </row>
    <row r="210" spans="2:14" x14ac:dyDescent="0.3">
      <c r="B210" s="21">
        <f>BETAW20L!B209</f>
        <v>44112</v>
      </c>
      <c r="C210" s="74">
        <f t="shared" si="63"/>
        <v>0</v>
      </c>
      <c r="D210" s="73">
        <f t="shared" si="64"/>
        <v>0</v>
      </c>
      <c r="E210" s="46" t="str">
        <f>IF($D210,IF($D211,Analiza_Całość!C210/Analiza_Całość!C211*E211,100),"")</f>
        <v/>
      </c>
      <c r="F210" s="45" t="str">
        <f>IF($D210,IF($D211,Analiza_Całość!D210/Analiza_Całość!D211*F211,100),"")</f>
        <v/>
      </c>
      <c r="G210" s="41" t="str">
        <f t="shared" si="65"/>
        <v/>
      </c>
      <c r="H210" s="44" t="str">
        <f>IF($C210,Analiza_Całość!F210,"")</f>
        <v/>
      </c>
      <c r="I210" s="43" t="str">
        <f>IF($C210,Analiza_Całość!G210,"")</f>
        <v/>
      </c>
      <c r="J210" s="42" t="str">
        <f t="shared" si="66"/>
        <v/>
      </c>
      <c r="K210" s="41" t="str">
        <f>IF($D210,Analiza_Całość!I210,"")</f>
        <v/>
      </c>
      <c r="L210" s="40" t="str">
        <f>IF($D210,Analiza_Całość!J210,"")</f>
        <v/>
      </c>
      <c r="M210" s="17" t="str">
        <f>IF($D210,Analiza_Całość!K210,"")</f>
        <v/>
      </c>
      <c r="N210" s="39" t="str">
        <f>IF($D210,Analiza_Całość!L210,"")</f>
        <v/>
      </c>
    </row>
    <row r="211" spans="2:14" x14ac:dyDescent="0.3">
      <c r="B211" s="21">
        <f>BETAW20L!B210</f>
        <v>44111</v>
      </c>
      <c r="C211" s="74">
        <f t="shared" si="63"/>
        <v>0</v>
      </c>
      <c r="D211" s="73">
        <f t="shared" si="64"/>
        <v>0</v>
      </c>
      <c r="E211" s="46" t="str">
        <f>IF($D211,IF($D212,Analiza_Całość!C211/Analiza_Całość!C212*E212,100),"")</f>
        <v/>
      </c>
      <c r="F211" s="45" t="str">
        <f>IF($D211,IF($D212,Analiza_Całość!D211/Analiza_Całość!D212*F212,100),"")</f>
        <v/>
      </c>
      <c r="G211" s="41" t="str">
        <f t="shared" si="65"/>
        <v/>
      </c>
      <c r="H211" s="44" t="str">
        <f>IF($C211,Analiza_Całość!F211,"")</f>
        <v/>
      </c>
      <c r="I211" s="43" t="str">
        <f>IF($C211,Analiza_Całość!G211,"")</f>
        <v/>
      </c>
      <c r="J211" s="42" t="str">
        <f t="shared" si="66"/>
        <v/>
      </c>
      <c r="K211" s="41" t="str">
        <f>IF($D211,Analiza_Całość!I211,"")</f>
        <v/>
      </c>
      <c r="L211" s="40" t="str">
        <f>IF($D211,Analiza_Całość!J211,"")</f>
        <v/>
      </c>
      <c r="M211" s="17" t="str">
        <f>IF($D211,Analiza_Całość!K211,"")</f>
        <v/>
      </c>
      <c r="N211" s="39" t="str">
        <f>IF($D211,Analiza_Całość!L211,"")</f>
        <v/>
      </c>
    </row>
    <row r="212" spans="2:14" x14ac:dyDescent="0.3">
      <c r="B212" s="21">
        <f>BETAW20L!B211</f>
        <v>44110</v>
      </c>
      <c r="C212" s="74">
        <f t="shared" si="63"/>
        <v>0</v>
      </c>
      <c r="D212" s="73">
        <f t="shared" si="64"/>
        <v>0</v>
      </c>
      <c r="E212" s="46" t="str">
        <f>IF($D212,IF($D213,Analiza_Całość!C212/Analiza_Całość!C213*E213,100),"")</f>
        <v/>
      </c>
      <c r="F212" s="45" t="str">
        <f>IF($D212,IF($D213,Analiza_Całość!D212/Analiza_Całość!D213*F213,100),"")</f>
        <v/>
      </c>
      <c r="G212" s="41" t="str">
        <f t="shared" si="65"/>
        <v/>
      </c>
      <c r="H212" s="44" t="str">
        <f>IF($C212,Analiza_Całość!F212,"")</f>
        <v/>
      </c>
      <c r="I212" s="43" t="str">
        <f>IF($C212,Analiza_Całość!G212,"")</f>
        <v/>
      </c>
      <c r="J212" s="42" t="str">
        <f t="shared" si="66"/>
        <v/>
      </c>
      <c r="K212" s="41" t="str">
        <f>IF($D212,Analiza_Całość!I212,"")</f>
        <v/>
      </c>
      <c r="L212" s="40" t="str">
        <f>IF($D212,Analiza_Całość!J212,"")</f>
        <v/>
      </c>
      <c r="M212" s="17" t="str">
        <f>IF($D212,Analiza_Całość!K212,"")</f>
        <v/>
      </c>
      <c r="N212" s="39" t="str">
        <f>IF($D212,Analiza_Całość!L212,"")</f>
        <v/>
      </c>
    </row>
    <row r="213" spans="2:14" x14ac:dyDescent="0.3">
      <c r="B213" s="21">
        <f>BETAW20L!B212</f>
        <v>44109</v>
      </c>
      <c r="C213" s="74">
        <f t="shared" si="63"/>
        <v>0</v>
      </c>
      <c r="D213" s="73">
        <f t="shared" si="64"/>
        <v>0</v>
      </c>
      <c r="E213" s="46" t="str">
        <f>IF($D213,IF($D214,Analiza_Całość!C213/Analiza_Całość!C214*E214,100),"")</f>
        <v/>
      </c>
      <c r="F213" s="45" t="str">
        <f>IF($D213,IF($D214,Analiza_Całość!D213/Analiza_Całość!D214*F214,100),"")</f>
        <v/>
      </c>
      <c r="G213" s="41" t="str">
        <f t="shared" si="65"/>
        <v/>
      </c>
      <c r="H213" s="44" t="str">
        <f>IF($C213,Analiza_Całość!F213,"")</f>
        <v/>
      </c>
      <c r="I213" s="43" t="str">
        <f>IF($C213,Analiza_Całość!G213,"")</f>
        <v/>
      </c>
      <c r="J213" s="42" t="str">
        <f t="shared" si="66"/>
        <v/>
      </c>
      <c r="K213" s="41" t="str">
        <f>IF($D213,Analiza_Całość!I213,"")</f>
        <v/>
      </c>
      <c r="L213" s="40" t="str">
        <f>IF($D213,Analiza_Całość!J213,"")</f>
        <v/>
      </c>
      <c r="M213" s="17" t="str">
        <f>IF($D213,Analiza_Całość!K213,"")</f>
        <v/>
      </c>
      <c r="N213" s="39" t="str">
        <f>IF($D213,Analiza_Całość!L213,"")</f>
        <v/>
      </c>
    </row>
    <row r="214" spans="2:14" x14ac:dyDescent="0.3">
      <c r="B214" s="21">
        <f>BETAW20L!B213</f>
        <v>44106</v>
      </c>
      <c r="C214" s="74">
        <f t="shared" ref="C214:C218" si="67">IF(AND(D214,D215),1,0)</f>
        <v>0</v>
      </c>
      <c r="D214" s="73">
        <f t="shared" ref="D214:D218" si="68">IF(AND($B214&gt;=$E$3,OR($B214&lt;=$E$4,$B215&lt;$E$4)),1,0)</f>
        <v>0</v>
      </c>
      <c r="E214" s="46" t="str">
        <f>IF($D214,IF($D215,Analiza_Całość!C214/Analiza_Całość!C215*E215,100),"")</f>
        <v/>
      </c>
      <c r="F214" s="45" t="str">
        <f>IF($D214,IF($D215,Analiza_Całość!D214/Analiza_Całość!D215*F215,100),"")</f>
        <v/>
      </c>
      <c r="G214" s="41" t="str">
        <f t="shared" ref="G214:G218" si="69">IF($D214,(F214/E214-1)*100,"")</f>
        <v/>
      </c>
      <c r="H214" s="44" t="str">
        <f>IF($C214,Analiza_Całość!F214,"")</f>
        <v/>
      </c>
      <c r="I214" s="43" t="str">
        <f>IF($C214,Analiza_Całość!G214,"")</f>
        <v/>
      </c>
      <c r="J214" s="42" t="str">
        <f t="shared" ref="J214:J218" si="70">IF($C214,I214-H214,"")</f>
        <v/>
      </c>
      <c r="K214" s="41" t="str">
        <f>IF($D214,Analiza_Całość!I214,"")</f>
        <v/>
      </c>
      <c r="L214" s="40" t="str">
        <f>IF($D214,Analiza_Całość!J214,"")</f>
        <v/>
      </c>
      <c r="M214" s="17" t="str">
        <f>IF($D214,Analiza_Całość!K214,"")</f>
        <v/>
      </c>
      <c r="N214" s="39" t="str">
        <f>IF($D214,Analiza_Całość!L214,"")</f>
        <v/>
      </c>
    </row>
    <row r="215" spans="2:14" x14ac:dyDescent="0.3">
      <c r="B215" s="21">
        <f>BETAW20L!B214</f>
        <v>44105</v>
      </c>
      <c r="C215" s="74">
        <f t="shared" si="67"/>
        <v>0</v>
      </c>
      <c r="D215" s="73">
        <f t="shared" si="68"/>
        <v>0</v>
      </c>
      <c r="E215" s="46" t="str">
        <f>IF($D215,IF($D216,Analiza_Całość!C215/Analiza_Całość!C216*E216,100),"")</f>
        <v/>
      </c>
      <c r="F215" s="45" t="str">
        <f>IF($D215,IF($D216,Analiza_Całość!D215/Analiza_Całość!D216*F216,100),"")</f>
        <v/>
      </c>
      <c r="G215" s="41" t="str">
        <f t="shared" si="69"/>
        <v/>
      </c>
      <c r="H215" s="44" t="str">
        <f>IF($C215,Analiza_Całość!F215,"")</f>
        <v/>
      </c>
      <c r="I215" s="43" t="str">
        <f>IF($C215,Analiza_Całość!G215,"")</f>
        <v/>
      </c>
      <c r="J215" s="42" t="str">
        <f t="shared" si="70"/>
        <v/>
      </c>
      <c r="K215" s="41" t="str">
        <f>IF($D215,Analiza_Całość!I215,"")</f>
        <v/>
      </c>
      <c r="L215" s="40" t="str">
        <f>IF($D215,Analiza_Całość!J215,"")</f>
        <v/>
      </c>
      <c r="M215" s="17" t="str">
        <f>IF($D215,Analiza_Całość!K215,"")</f>
        <v/>
      </c>
      <c r="N215" s="39" t="str">
        <f>IF($D215,Analiza_Całość!L215,"")</f>
        <v/>
      </c>
    </row>
    <row r="216" spans="2:14" x14ac:dyDescent="0.3">
      <c r="B216" s="21">
        <f>BETAW20L!B215</f>
        <v>44104</v>
      </c>
      <c r="C216" s="74">
        <f t="shared" si="67"/>
        <v>0</v>
      </c>
      <c r="D216" s="73">
        <f t="shared" si="68"/>
        <v>0</v>
      </c>
      <c r="E216" s="46" t="str">
        <f>IF($D216,IF($D217,Analiza_Całość!C216/Analiza_Całość!C217*E217,100),"")</f>
        <v/>
      </c>
      <c r="F216" s="45" t="str">
        <f>IF($D216,IF($D217,Analiza_Całość!D216/Analiza_Całość!D217*F217,100),"")</f>
        <v/>
      </c>
      <c r="G216" s="41" t="str">
        <f t="shared" si="69"/>
        <v/>
      </c>
      <c r="H216" s="44" t="str">
        <f>IF($C216,Analiza_Całość!F216,"")</f>
        <v/>
      </c>
      <c r="I216" s="43" t="str">
        <f>IF($C216,Analiza_Całość!G216,"")</f>
        <v/>
      </c>
      <c r="J216" s="42" t="str">
        <f t="shared" si="70"/>
        <v/>
      </c>
      <c r="K216" s="41" t="str">
        <f>IF($D216,Analiza_Całość!I216,"")</f>
        <v/>
      </c>
      <c r="L216" s="40" t="str">
        <f>IF($D216,Analiza_Całość!J216,"")</f>
        <v/>
      </c>
      <c r="M216" s="17" t="str">
        <f>IF($D216,Analiza_Całość!K216,"")</f>
        <v/>
      </c>
      <c r="N216" s="39" t="str">
        <f>IF($D216,Analiza_Całość!L216,"")</f>
        <v/>
      </c>
    </row>
    <row r="217" spans="2:14" x14ac:dyDescent="0.3">
      <c r="B217" s="21">
        <f>BETAW20L!B216</f>
        <v>44103</v>
      </c>
      <c r="C217" s="74">
        <f t="shared" si="67"/>
        <v>0</v>
      </c>
      <c r="D217" s="73">
        <f t="shared" si="68"/>
        <v>0</v>
      </c>
      <c r="E217" s="46" t="str">
        <f>IF($D217,IF($D218,Analiza_Całość!C217/Analiza_Całość!C218*E218,100),"")</f>
        <v/>
      </c>
      <c r="F217" s="45" t="str">
        <f>IF($D217,IF($D218,Analiza_Całość!D217/Analiza_Całość!D218*F218,100),"")</f>
        <v/>
      </c>
      <c r="G217" s="41" t="str">
        <f t="shared" si="69"/>
        <v/>
      </c>
      <c r="H217" s="44" t="str">
        <f>IF($C217,Analiza_Całość!F217,"")</f>
        <v/>
      </c>
      <c r="I217" s="43" t="str">
        <f>IF($C217,Analiza_Całość!G217,"")</f>
        <v/>
      </c>
      <c r="J217" s="42" t="str">
        <f t="shared" si="70"/>
        <v/>
      </c>
      <c r="K217" s="41" t="str">
        <f>IF($D217,Analiza_Całość!I217,"")</f>
        <v/>
      </c>
      <c r="L217" s="40" t="str">
        <f>IF($D217,Analiza_Całość!J217,"")</f>
        <v/>
      </c>
      <c r="M217" s="17" t="str">
        <f>IF($D217,Analiza_Całość!K217,"")</f>
        <v/>
      </c>
      <c r="N217" s="39" t="str">
        <f>IF($D217,Analiza_Całość!L217,"")</f>
        <v/>
      </c>
    </row>
    <row r="218" spans="2:14" x14ac:dyDescent="0.3">
      <c r="B218" s="21">
        <f>BETAW20L!B217</f>
        <v>44102</v>
      </c>
      <c r="C218" s="74">
        <f t="shared" si="67"/>
        <v>0</v>
      </c>
      <c r="D218" s="73">
        <f t="shared" si="68"/>
        <v>0</v>
      </c>
      <c r="E218" s="46" t="str">
        <f>IF($D218,IF($D219,Analiza_Całość!C218/Analiza_Całość!C219*E219,100),"")</f>
        <v/>
      </c>
      <c r="F218" s="45" t="str">
        <f>IF($D218,IF($D219,Analiza_Całość!D218/Analiza_Całość!D219*F219,100),"")</f>
        <v/>
      </c>
      <c r="G218" s="41" t="str">
        <f t="shared" si="69"/>
        <v/>
      </c>
      <c r="H218" s="44" t="str">
        <f>IF($C218,Analiza_Całość!F218,"")</f>
        <v/>
      </c>
      <c r="I218" s="43" t="str">
        <f>IF($C218,Analiza_Całość!G218,"")</f>
        <v/>
      </c>
      <c r="J218" s="42" t="str">
        <f t="shared" si="70"/>
        <v/>
      </c>
      <c r="K218" s="41" t="str">
        <f>IF($D218,Analiza_Całość!I218,"")</f>
        <v/>
      </c>
      <c r="L218" s="40" t="str">
        <f>IF($D218,Analiza_Całość!J218,"")</f>
        <v/>
      </c>
      <c r="M218" s="17" t="str">
        <f>IF($D218,Analiza_Całość!K218,"")</f>
        <v/>
      </c>
      <c r="N218" s="39" t="str">
        <f>IF($D218,Analiza_Całość!L218,"")</f>
        <v/>
      </c>
    </row>
    <row r="219" spans="2:14" x14ac:dyDescent="0.3">
      <c r="B219" s="21">
        <f>BETAW20L!B218</f>
        <v>44099</v>
      </c>
      <c r="C219" s="74">
        <f t="shared" ref="C219:C223" si="71">IF(AND(D219,D220),1,0)</f>
        <v>0</v>
      </c>
      <c r="D219" s="73">
        <f t="shared" ref="D219:D223" si="72">IF(AND($B219&gt;=$E$3,OR($B219&lt;=$E$4,$B220&lt;$E$4)),1,0)</f>
        <v>0</v>
      </c>
      <c r="E219" s="46" t="str">
        <f>IF($D219,IF($D220,Analiza_Całość!C219/Analiza_Całość!C220*E220,100),"")</f>
        <v/>
      </c>
      <c r="F219" s="45" t="str">
        <f>IF($D219,IF($D220,Analiza_Całość!D219/Analiza_Całość!D220*F220,100),"")</f>
        <v/>
      </c>
      <c r="G219" s="41" t="str">
        <f t="shared" ref="G219:G223" si="73">IF($D219,(F219/E219-1)*100,"")</f>
        <v/>
      </c>
      <c r="H219" s="44" t="str">
        <f>IF($C219,Analiza_Całość!F219,"")</f>
        <v/>
      </c>
      <c r="I219" s="43" t="str">
        <f>IF($C219,Analiza_Całość!G219,"")</f>
        <v/>
      </c>
      <c r="J219" s="42" t="str">
        <f t="shared" ref="J219:J223" si="74">IF($C219,I219-H219,"")</f>
        <v/>
      </c>
      <c r="K219" s="41" t="str">
        <f>IF($D219,Analiza_Całość!I219,"")</f>
        <v/>
      </c>
      <c r="L219" s="40" t="str">
        <f>IF($D219,Analiza_Całość!J219,"")</f>
        <v/>
      </c>
      <c r="M219" s="17" t="str">
        <f>IF($D219,Analiza_Całość!K219,"")</f>
        <v/>
      </c>
      <c r="N219" s="39" t="str">
        <f>IF($D219,Analiza_Całość!L219,"")</f>
        <v/>
      </c>
    </row>
    <row r="220" spans="2:14" x14ac:dyDescent="0.3">
      <c r="B220" s="21">
        <f>BETAW20L!B219</f>
        <v>44098</v>
      </c>
      <c r="C220" s="74">
        <f t="shared" si="71"/>
        <v>0</v>
      </c>
      <c r="D220" s="73">
        <f t="shared" si="72"/>
        <v>0</v>
      </c>
      <c r="E220" s="46" t="str">
        <f>IF($D220,IF($D221,Analiza_Całość!C220/Analiza_Całość!C221*E221,100),"")</f>
        <v/>
      </c>
      <c r="F220" s="45" t="str">
        <f>IF($D220,IF($D221,Analiza_Całość!D220/Analiza_Całość!D221*F221,100),"")</f>
        <v/>
      </c>
      <c r="G220" s="41" t="str">
        <f t="shared" si="73"/>
        <v/>
      </c>
      <c r="H220" s="44" t="str">
        <f>IF($C220,Analiza_Całość!F220,"")</f>
        <v/>
      </c>
      <c r="I220" s="43" t="str">
        <f>IF($C220,Analiza_Całość!G220,"")</f>
        <v/>
      </c>
      <c r="J220" s="42" t="str">
        <f t="shared" si="74"/>
        <v/>
      </c>
      <c r="K220" s="41" t="str">
        <f>IF($D220,Analiza_Całość!I220,"")</f>
        <v/>
      </c>
      <c r="L220" s="40" t="str">
        <f>IF($D220,Analiza_Całość!J220,"")</f>
        <v/>
      </c>
      <c r="M220" s="17" t="str">
        <f>IF($D220,Analiza_Całość!K220,"")</f>
        <v/>
      </c>
      <c r="N220" s="39" t="str">
        <f>IF($D220,Analiza_Całość!L220,"")</f>
        <v/>
      </c>
    </row>
    <row r="221" spans="2:14" x14ac:dyDescent="0.3">
      <c r="B221" s="21">
        <f>BETAW20L!B220</f>
        <v>44097</v>
      </c>
      <c r="C221" s="74">
        <f t="shared" si="71"/>
        <v>0</v>
      </c>
      <c r="D221" s="73">
        <f t="shared" si="72"/>
        <v>0</v>
      </c>
      <c r="E221" s="46" t="str">
        <f>IF($D221,IF($D222,Analiza_Całość!C221/Analiza_Całość!C222*E222,100),"")</f>
        <v/>
      </c>
      <c r="F221" s="45" t="str">
        <f>IF($D221,IF($D222,Analiza_Całość!D221/Analiza_Całość!D222*F222,100),"")</f>
        <v/>
      </c>
      <c r="G221" s="41" t="str">
        <f t="shared" si="73"/>
        <v/>
      </c>
      <c r="H221" s="44" t="str">
        <f>IF($C221,Analiza_Całość!F221,"")</f>
        <v/>
      </c>
      <c r="I221" s="43" t="str">
        <f>IF($C221,Analiza_Całość!G221,"")</f>
        <v/>
      </c>
      <c r="J221" s="42" t="str">
        <f t="shared" si="74"/>
        <v/>
      </c>
      <c r="K221" s="41" t="str">
        <f>IF($D221,Analiza_Całość!I221,"")</f>
        <v/>
      </c>
      <c r="L221" s="40" t="str">
        <f>IF($D221,Analiza_Całość!J221,"")</f>
        <v/>
      </c>
      <c r="M221" s="17" t="str">
        <f>IF($D221,Analiza_Całość!K221,"")</f>
        <v/>
      </c>
      <c r="N221" s="39" t="str">
        <f>IF($D221,Analiza_Całość!L221,"")</f>
        <v/>
      </c>
    </row>
    <row r="222" spans="2:14" x14ac:dyDescent="0.3">
      <c r="B222" s="21">
        <f>BETAW20L!B221</f>
        <v>44096</v>
      </c>
      <c r="C222" s="74">
        <f t="shared" si="71"/>
        <v>0</v>
      </c>
      <c r="D222" s="73">
        <f t="shared" si="72"/>
        <v>0</v>
      </c>
      <c r="E222" s="46" t="str">
        <f>IF($D222,IF($D223,Analiza_Całość!C222/Analiza_Całość!C223*E223,100),"")</f>
        <v/>
      </c>
      <c r="F222" s="45" t="str">
        <f>IF($D222,IF($D223,Analiza_Całość!D222/Analiza_Całość!D223*F223,100),"")</f>
        <v/>
      </c>
      <c r="G222" s="41" t="str">
        <f t="shared" si="73"/>
        <v/>
      </c>
      <c r="H222" s="44" t="str">
        <f>IF($C222,Analiza_Całość!F222,"")</f>
        <v/>
      </c>
      <c r="I222" s="43" t="str">
        <f>IF($C222,Analiza_Całość!G222,"")</f>
        <v/>
      </c>
      <c r="J222" s="42" t="str">
        <f t="shared" si="74"/>
        <v/>
      </c>
      <c r="K222" s="41" t="str">
        <f>IF($D222,Analiza_Całość!I222,"")</f>
        <v/>
      </c>
      <c r="L222" s="40" t="str">
        <f>IF($D222,Analiza_Całość!J222,"")</f>
        <v/>
      </c>
      <c r="M222" s="17" t="str">
        <f>IF($D222,Analiza_Całość!K222,"")</f>
        <v/>
      </c>
      <c r="N222" s="39" t="str">
        <f>IF($D222,Analiza_Całość!L222,"")</f>
        <v/>
      </c>
    </row>
    <row r="223" spans="2:14" x14ac:dyDescent="0.3">
      <c r="B223" s="21">
        <f>BETAW20L!B222</f>
        <v>44095</v>
      </c>
      <c r="C223" s="74">
        <f t="shared" si="71"/>
        <v>0</v>
      </c>
      <c r="D223" s="73">
        <f t="shared" si="72"/>
        <v>0</v>
      </c>
      <c r="E223" s="46" t="str">
        <f>IF($D223,IF($D224,Analiza_Całość!C223/Analiza_Całość!C224*E224,100),"")</f>
        <v/>
      </c>
      <c r="F223" s="45" t="str">
        <f>IF($D223,IF($D224,Analiza_Całość!D223/Analiza_Całość!D224*F224,100),"")</f>
        <v/>
      </c>
      <c r="G223" s="41" t="str">
        <f t="shared" si="73"/>
        <v/>
      </c>
      <c r="H223" s="44" t="str">
        <f>IF($C223,Analiza_Całość!F223,"")</f>
        <v/>
      </c>
      <c r="I223" s="43" t="str">
        <f>IF($C223,Analiza_Całość!G223,"")</f>
        <v/>
      </c>
      <c r="J223" s="42" t="str">
        <f t="shared" si="74"/>
        <v/>
      </c>
      <c r="K223" s="41" t="str">
        <f>IF($D223,Analiza_Całość!I223,"")</f>
        <v/>
      </c>
      <c r="L223" s="40" t="str">
        <f>IF($D223,Analiza_Całość!J223,"")</f>
        <v/>
      </c>
      <c r="M223" s="17" t="str">
        <f>IF($D223,Analiza_Całość!K223,"")</f>
        <v/>
      </c>
      <c r="N223" s="39" t="str">
        <f>IF($D223,Analiza_Całość!L223,"")</f>
        <v/>
      </c>
    </row>
    <row r="224" spans="2:14" x14ac:dyDescent="0.3">
      <c r="B224" s="21">
        <f>BETAW20L!B223</f>
        <v>44092</v>
      </c>
      <c r="C224" s="74">
        <f t="shared" ref="C224:C243" si="75">IF(AND(D224,D225),1,0)</f>
        <v>0</v>
      </c>
      <c r="D224" s="73">
        <f t="shared" ref="D224:D243" si="76">IF(AND($B224&gt;=$E$3,OR($B224&lt;=$E$4,$B225&lt;$E$4)),1,0)</f>
        <v>0</v>
      </c>
      <c r="E224" s="46" t="str">
        <f>IF($D224,IF($D225,Analiza_Całość!C224/Analiza_Całość!C225*E225,100),"")</f>
        <v/>
      </c>
      <c r="F224" s="45" t="str">
        <f>IF($D224,IF($D225,Analiza_Całość!D224/Analiza_Całość!D225*F225,100),"")</f>
        <v/>
      </c>
      <c r="G224" s="41" t="str">
        <f t="shared" ref="G224:G243" si="77">IF($D224,(F224/E224-1)*100,"")</f>
        <v/>
      </c>
      <c r="H224" s="44" t="str">
        <f>IF($C224,Analiza_Całość!F224,"")</f>
        <v/>
      </c>
      <c r="I224" s="43" t="str">
        <f>IF($C224,Analiza_Całość!G224,"")</f>
        <v/>
      </c>
      <c r="J224" s="42" t="str">
        <f t="shared" ref="J224:J243" si="78">IF($C224,I224-H224,"")</f>
        <v/>
      </c>
      <c r="K224" s="41" t="str">
        <f>IF($D224,Analiza_Całość!I224,"")</f>
        <v/>
      </c>
      <c r="L224" s="40" t="str">
        <f>IF($D224,Analiza_Całość!J224,"")</f>
        <v/>
      </c>
      <c r="M224" s="17" t="str">
        <f>IF($D224,Analiza_Całość!K224,"")</f>
        <v/>
      </c>
      <c r="N224" s="39" t="str">
        <f>IF($D224,Analiza_Całość!L224,"")</f>
        <v/>
      </c>
    </row>
    <row r="225" spans="2:14" x14ac:dyDescent="0.3">
      <c r="B225" s="21">
        <f>BETAW20L!B224</f>
        <v>44091</v>
      </c>
      <c r="C225" s="74">
        <f t="shared" si="75"/>
        <v>0</v>
      </c>
      <c r="D225" s="73">
        <f t="shared" si="76"/>
        <v>0</v>
      </c>
      <c r="E225" s="46" t="str">
        <f>IF($D225,IF($D226,Analiza_Całość!C225/Analiza_Całość!C226*E226,100),"")</f>
        <v/>
      </c>
      <c r="F225" s="45" t="str">
        <f>IF($D225,IF($D226,Analiza_Całość!D225/Analiza_Całość!D226*F226,100),"")</f>
        <v/>
      </c>
      <c r="G225" s="41" t="str">
        <f t="shared" si="77"/>
        <v/>
      </c>
      <c r="H225" s="44" t="str">
        <f>IF($C225,Analiza_Całość!F225,"")</f>
        <v/>
      </c>
      <c r="I225" s="43" t="str">
        <f>IF($C225,Analiza_Całość!G225,"")</f>
        <v/>
      </c>
      <c r="J225" s="42" t="str">
        <f t="shared" si="78"/>
        <v/>
      </c>
      <c r="K225" s="41" t="str">
        <f>IF($D225,Analiza_Całość!I225,"")</f>
        <v/>
      </c>
      <c r="L225" s="40" t="str">
        <f>IF($D225,Analiza_Całość!J225,"")</f>
        <v/>
      </c>
      <c r="M225" s="17" t="str">
        <f>IF($D225,Analiza_Całość!K225,"")</f>
        <v/>
      </c>
      <c r="N225" s="39" t="str">
        <f>IF($D225,Analiza_Całość!L225,"")</f>
        <v/>
      </c>
    </row>
    <row r="226" spans="2:14" x14ac:dyDescent="0.3">
      <c r="B226" s="21">
        <f>BETAW20L!B225</f>
        <v>44090</v>
      </c>
      <c r="C226" s="74">
        <f t="shared" si="75"/>
        <v>0</v>
      </c>
      <c r="D226" s="73">
        <f t="shared" si="76"/>
        <v>0</v>
      </c>
      <c r="E226" s="46" t="str">
        <f>IF($D226,IF($D227,Analiza_Całość!C226/Analiza_Całość!C227*E227,100),"")</f>
        <v/>
      </c>
      <c r="F226" s="45" t="str">
        <f>IF($D226,IF($D227,Analiza_Całość!D226/Analiza_Całość!D227*F227,100),"")</f>
        <v/>
      </c>
      <c r="G226" s="41" t="str">
        <f t="shared" si="77"/>
        <v/>
      </c>
      <c r="H226" s="44" t="str">
        <f>IF($C226,Analiza_Całość!F226,"")</f>
        <v/>
      </c>
      <c r="I226" s="43" t="str">
        <f>IF($C226,Analiza_Całość!G226,"")</f>
        <v/>
      </c>
      <c r="J226" s="42" t="str">
        <f t="shared" si="78"/>
        <v/>
      </c>
      <c r="K226" s="41" t="str">
        <f>IF($D226,Analiza_Całość!I226,"")</f>
        <v/>
      </c>
      <c r="L226" s="40" t="str">
        <f>IF($D226,Analiza_Całość!J226,"")</f>
        <v/>
      </c>
      <c r="M226" s="17" t="str">
        <f>IF($D226,Analiza_Całość!K226,"")</f>
        <v/>
      </c>
      <c r="N226" s="39" t="str">
        <f>IF($D226,Analiza_Całość!L226,"")</f>
        <v/>
      </c>
    </row>
    <row r="227" spans="2:14" x14ac:dyDescent="0.3">
      <c r="B227" s="21">
        <f>BETAW20L!B226</f>
        <v>44089</v>
      </c>
      <c r="C227" s="74">
        <f t="shared" si="75"/>
        <v>0</v>
      </c>
      <c r="D227" s="73">
        <f t="shared" si="76"/>
        <v>0</v>
      </c>
      <c r="E227" s="46" t="str">
        <f>IF($D227,IF($D228,Analiza_Całość!C227/Analiza_Całość!C228*E228,100),"")</f>
        <v/>
      </c>
      <c r="F227" s="45" t="str">
        <f>IF($D227,IF($D228,Analiza_Całość!D227/Analiza_Całość!D228*F228,100),"")</f>
        <v/>
      </c>
      <c r="G227" s="41" t="str">
        <f t="shared" si="77"/>
        <v/>
      </c>
      <c r="H227" s="44" t="str">
        <f>IF($C227,Analiza_Całość!F227,"")</f>
        <v/>
      </c>
      <c r="I227" s="43" t="str">
        <f>IF($C227,Analiza_Całość!G227,"")</f>
        <v/>
      </c>
      <c r="J227" s="42" t="str">
        <f t="shared" si="78"/>
        <v/>
      </c>
      <c r="K227" s="41" t="str">
        <f>IF($D227,Analiza_Całość!I227,"")</f>
        <v/>
      </c>
      <c r="L227" s="40" t="str">
        <f>IF($D227,Analiza_Całość!J227,"")</f>
        <v/>
      </c>
      <c r="M227" s="17" t="str">
        <f>IF($D227,Analiza_Całość!K227,"")</f>
        <v/>
      </c>
      <c r="N227" s="39" t="str">
        <f>IF($D227,Analiza_Całość!L227,"")</f>
        <v/>
      </c>
    </row>
    <row r="228" spans="2:14" x14ac:dyDescent="0.3">
      <c r="B228" s="21">
        <f>BETAW20L!B227</f>
        <v>44088</v>
      </c>
      <c r="C228" s="74">
        <f t="shared" si="75"/>
        <v>0</v>
      </c>
      <c r="D228" s="73">
        <f t="shared" si="76"/>
        <v>0</v>
      </c>
      <c r="E228" s="46" t="str">
        <f>IF($D228,IF($D229,Analiza_Całość!C228/Analiza_Całość!C229*E229,100),"")</f>
        <v/>
      </c>
      <c r="F228" s="45" t="str">
        <f>IF($D228,IF($D229,Analiza_Całość!D228/Analiza_Całość!D229*F229,100),"")</f>
        <v/>
      </c>
      <c r="G228" s="41" t="str">
        <f t="shared" si="77"/>
        <v/>
      </c>
      <c r="H228" s="44" t="str">
        <f>IF($C228,Analiza_Całość!F228,"")</f>
        <v/>
      </c>
      <c r="I228" s="43" t="str">
        <f>IF($C228,Analiza_Całość!G228,"")</f>
        <v/>
      </c>
      <c r="J228" s="42" t="str">
        <f t="shared" si="78"/>
        <v/>
      </c>
      <c r="K228" s="41" t="str">
        <f>IF($D228,Analiza_Całość!I228,"")</f>
        <v/>
      </c>
      <c r="L228" s="40" t="str">
        <f>IF($D228,Analiza_Całość!J228,"")</f>
        <v/>
      </c>
      <c r="M228" s="17" t="str">
        <f>IF($D228,Analiza_Całość!K228,"")</f>
        <v/>
      </c>
      <c r="N228" s="39" t="str">
        <f>IF($D228,Analiza_Całość!L228,"")</f>
        <v/>
      </c>
    </row>
    <row r="229" spans="2:14" x14ac:dyDescent="0.3">
      <c r="B229" s="21">
        <f>BETAW20L!B228</f>
        <v>44085</v>
      </c>
      <c r="C229" s="74">
        <f t="shared" si="75"/>
        <v>0</v>
      </c>
      <c r="D229" s="73">
        <f t="shared" si="76"/>
        <v>0</v>
      </c>
      <c r="E229" s="46" t="str">
        <f>IF($D229,IF($D230,Analiza_Całość!C229/Analiza_Całość!C230*E230,100),"")</f>
        <v/>
      </c>
      <c r="F229" s="45" t="str">
        <f>IF($D229,IF($D230,Analiza_Całość!D229/Analiza_Całość!D230*F230,100),"")</f>
        <v/>
      </c>
      <c r="G229" s="41" t="str">
        <f t="shared" si="77"/>
        <v/>
      </c>
      <c r="H229" s="44" t="str">
        <f>IF($C229,Analiza_Całość!F229,"")</f>
        <v/>
      </c>
      <c r="I229" s="43" t="str">
        <f>IF($C229,Analiza_Całość!G229,"")</f>
        <v/>
      </c>
      <c r="J229" s="42" t="str">
        <f t="shared" si="78"/>
        <v/>
      </c>
      <c r="K229" s="41" t="str">
        <f>IF($D229,Analiza_Całość!I229,"")</f>
        <v/>
      </c>
      <c r="L229" s="40" t="str">
        <f>IF($D229,Analiza_Całość!J229,"")</f>
        <v/>
      </c>
      <c r="M229" s="17" t="str">
        <f>IF($D229,Analiza_Całość!K229,"")</f>
        <v/>
      </c>
      <c r="N229" s="39" t="str">
        <f>IF($D229,Analiza_Całość!L229,"")</f>
        <v/>
      </c>
    </row>
    <row r="230" spans="2:14" x14ac:dyDescent="0.3">
      <c r="B230" s="21">
        <f>BETAW20L!B229</f>
        <v>44084</v>
      </c>
      <c r="C230" s="74">
        <f t="shared" si="75"/>
        <v>0</v>
      </c>
      <c r="D230" s="73">
        <f t="shared" si="76"/>
        <v>0</v>
      </c>
      <c r="E230" s="46" t="str">
        <f>IF($D230,IF($D231,Analiza_Całość!C230/Analiza_Całość!C231*E231,100),"")</f>
        <v/>
      </c>
      <c r="F230" s="45" t="str">
        <f>IF($D230,IF($D231,Analiza_Całość!D230/Analiza_Całość!D231*F231,100),"")</f>
        <v/>
      </c>
      <c r="G230" s="41" t="str">
        <f t="shared" si="77"/>
        <v/>
      </c>
      <c r="H230" s="44" t="str">
        <f>IF($C230,Analiza_Całość!F230,"")</f>
        <v/>
      </c>
      <c r="I230" s="43" t="str">
        <f>IF($C230,Analiza_Całość!G230,"")</f>
        <v/>
      </c>
      <c r="J230" s="42" t="str">
        <f t="shared" si="78"/>
        <v/>
      </c>
      <c r="K230" s="41" t="str">
        <f>IF($D230,Analiza_Całość!I230,"")</f>
        <v/>
      </c>
      <c r="L230" s="40" t="str">
        <f>IF($D230,Analiza_Całość!J230,"")</f>
        <v/>
      </c>
      <c r="M230" s="17" t="str">
        <f>IF($D230,Analiza_Całość!K230,"")</f>
        <v/>
      </c>
      <c r="N230" s="39" t="str">
        <f>IF($D230,Analiza_Całość!L230,"")</f>
        <v/>
      </c>
    </row>
    <row r="231" spans="2:14" x14ac:dyDescent="0.3">
      <c r="B231" s="21">
        <f>BETAW20L!B230</f>
        <v>44083</v>
      </c>
      <c r="C231" s="74">
        <f t="shared" si="75"/>
        <v>0</v>
      </c>
      <c r="D231" s="73">
        <f t="shared" si="76"/>
        <v>0</v>
      </c>
      <c r="E231" s="46" t="str">
        <f>IF($D231,IF($D232,Analiza_Całość!C231/Analiza_Całość!C232*E232,100),"")</f>
        <v/>
      </c>
      <c r="F231" s="45" t="str">
        <f>IF($D231,IF($D232,Analiza_Całość!D231/Analiza_Całość!D232*F232,100),"")</f>
        <v/>
      </c>
      <c r="G231" s="41" t="str">
        <f t="shared" si="77"/>
        <v/>
      </c>
      <c r="H231" s="44" t="str">
        <f>IF($C231,Analiza_Całość!F231,"")</f>
        <v/>
      </c>
      <c r="I231" s="43" t="str">
        <f>IF($C231,Analiza_Całość!G231,"")</f>
        <v/>
      </c>
      <c r="J231" s="42" t="str">
        <f t="shared" si="78"/>
        <v/>
      </c>
      <c r="K231" s="41" t="str">
        <f>IF($D231,Analiza_Całość!I231,"")</f>
        <v/>
      </c>
      <c r="L231" s="40" t="str">
        <f>IF($D231,Analiza_Całość!J231,"")</f>
        <v/>
      </c>
      <c r="M231" s="17" t="str">
        <f>IF($D231,Analiza_Całość!K231,"")</f>
        <v/>
      </c>
      <c r="N231" s="39" t="str">
        <f>IF($D231,Analiza_Całość!L231,"")</f>
        <v/>
      </c>
    </row>
    <row r="232" spans="2:14" x14ac:dyDescent="0.3">
      <c r="B232" s="21">
        <f>BETAW20L!B231</f>
        <v>44082</v>
      </c>
      <c r="C232" s="74">
        <f t="shared" si="75"/>
        <v>0</v>
      </c>
      <c r="D232" s="73">
        <f t="shared" si="76"/>
        <v>0</v>
      </c>
      <c r="E232" s="46" t="str">
        <f>IF($D232,IF($D233,Analiza_Całość!C232/Analiza_Całość!C233*E233,100),"")</f>
        <v/>
      </c>
      <c r="F232" s="45" t="str">
        <f>IF($D232,IF($D233,Analiza_Całość!D232/Analiza_Całość!D233*F233,100),"")</f>
        <v/>
      </c>
      <c r="G232" s="41" t="str">
        <f t="shared" si="77"/>
        <v/>
      </c>
      <c r="H232" s="44" t="str">
        <f>IF($C232,Analiza_Całość!F232,"")</f>
        <v/>
      </c>
      <c r="I232" s="43" t="str">
        <f>IF($C232,Analiza_Całość!G232,"")</f>
        <v/>
      </c>
      <c r="J232" s="42" t="str">
        <f t="shared" si="78"/>
        <v/>
      </c>
      <c r="K232" s="41" t="str">
        <f>IF($D232,Analiza_Całość!I232,"")</f>
        <v/>
      </c>
      <c r="L232" s="40" t="str">
        <f>IF($D232,Analiza_Całość!J232,"")</f>
        <v/>
      </c>
      <c r="M232" s="17" t="str">
        <f>IF($D232,Analiza_Całość!K232,"")</f>
        <v/>
      </c>
      <c r="N232" s="39" t="str">
        <f>IF($D232,Analiza_Całość!L232,"")</f>
        <v/>
      </c>
    </row>
    <row r="233" spans="2:14" x14ac:dyDescent="0.3">
      <c r="B233" s="21">
        <f>BETAW20L!B232</f>
        <v>44081</v>
      </c>
      <c r="C233" s="74">
        <f t="shared" si="75"/>
        <v>0</v>
      </c>
      <c r="D233" s="73">
        <f t="shared" si="76"/>
        <v>0</v>
      </c>
      <c r="E233" s="46" t="str">
        <f>IF($D233,IF($D234,Analiza_Całość!C233/Analiza_Całość!C234*E234,100),"")</f>
        <v/>
      </c>
      <c r="F233" s="45" t="str">
        <f>IF($D233,IF($D234,Analiza_Całość!D233/Analiza_Całość!D234*F234,100),"")</f>
        <v/>
      </c>
      <c r="G233" s="41" t="str">
        <f t="shared" si="77"/>
        <v/>
      </c>
      <c r="H233" s="44" t="str">
        <f>IF($C233,Analiza_Całość!F233,"")</f>
        <v/>
      </c>
      <c r="I233" s="43" t="str">
        <f>IF($C233,Analiza_Całość!G233,"")</f>
        <v/>
      </c>
      <c r="J233" s="42" t="str">
        <f t="shared" si="78"/>
        <v/>
      </c>
      <c r="K233" s="41" t="str">
        <f>IF($D233,Analiza_Całość!I233,"")</f>
        <v/>
      </c>
      <c r="L233" s="40" t="str">
        <f>IF($D233,Analiza_Całość!J233,"")</f>
        <v/>
      </c>
      <c r="M233" s="17" t="str">
        <f>IF($D233,Analiza_Całość!K233,"")</f>
        <v/>
      </c>
      <c r="N233" s="39" t="str">
        <f>IF($D233,Analiza_Całość!L233,"")</f>
        <v/>
      </c>
    </row>
    <row r="234" spans="2:14" x14ac:dyDescent="0.3">
      <c r="B234" s="21">
        <f>BETAW20L!B233</f>
        <v>44078</v>
      </c>
      <c r="C234" s="74">
        <f t="shared" si="75"/>
        <v>0</v>
      </c>
      <c r="D234" s="73">
        <f t="shared" si="76"/>
        <v>0</v>
      </c>
      <c r="E234" s="46" t="str">
        <f>IF($D234,IF($D235,Analiza_Całość!C234/Analiza_Całość!C235*E235,100),"")</f>
        <v/>
      </c>
      <c r="F234" s="45" t="str">
        <f>IF($D234,IF($D235,Analiza_Całość!D234/Analiza_Całość!D235*F235,100),"")</f>
        <v/>
      </c>
      <c r="G234" s="41" t="str">
        <f t="shared" si="77"/>
        <v/>
      </c>
      <c r="H234" s="44" t="str">
        <f>IF($C234,Analiza_Całość!F234,"")</f>
        <v/>
      </c>
      <c r="I234" s="43" t="str">
        <f>IF($C234,Analiza_Całość!G234,"")</f>
        <v/>
      </c>
      <c r="J234" s="42" t="str">
        <f t="shared" si="78"/>
        <v/>
      </c>
      <c r="K234" s="41" t="str">
        <f>IF($D234,Analiza_Całość!I234,"")</f>
        <v/>
      </c>
      <c r="L234" s="40" t="str">
        <f>IF($D234,Analiza_Całość!J234,"")</f>
        <v/>
      </c>
      <c r="M234" s="17" t="str">
        <f>IF($D234,Analiza_Całość!K234,"")</f>
        <v/>
      </c>
      <c r="N234" s="39" t="str">
        <f>IF($D234,Analiza_Całość!L234,"")</f>
        <v/>
      </c>
    </row>
    <row r="235" spans="2:14" x14ac:dyDescent="0.3">
      <c r="B235" s="21">
        <f>BETAW20L!B234</f>
        <v>44077</v>
      </c>
      <c r="C235" s="74">
        <f t="shared" si="75"/>
        <v>0</v>
      </c>
      <c r="D235" s="73">
        <f t="shared" si="76"/>
        <v>0</v>
      </c>
      <c r="E235" s="46" t="str">
        <f>IF($D235,IF($D236,Analiza_Całość!C235/Analiza_Całość!C236*E236,100),"")</f>
        <v/>
      </c>
      <c r="F235" s="45" t="str">
        <f>IF($D235,IF($D236,Analiza_Całość!D235/Analiza_Całość!D236*F236,100),"")</f>
        <v/>
      </c>
      <c r="G235" s="41" t="str">
        <f t="shared" si="77"/>
        <v/>
      </c>
      <c r="H235" s="44" t="str">
        <f>IF($C235,Analiza_Całość!F235,"")</f>
        <v/>
      </c>
      <c r="I235" s="43" t="str">
        <f>IF($C235,Analiza_Całość!G235,"")</f>
        <v/>
      </c>
      <c r="J235" s="42" t="str">
        <f t="shared" si="78"/>
        <v/>
      </c>
      <c r="K235" s="41" t="str">
        <f>IF($D235,Analiza_Całość!I235,"")</f>
        <v/>
      </c>
      <c r="L235" s="40" t="str">
        <f>IF($D235,Analiza_Całość!J235,"")</f>
        <v/>
      </c>
      <c r="M235" s="17" t="str">
        <f>IF($D235,Analiza_Całość!K235,"")</f>
        <v/>
      </c>
      <c r="N235" s="39" t="str">
        <f>IF($D235,Analiza_Całość!L235,"")</f>
        <v/>
      </c>
    </row>
    <row r="236" spans="2:14" x14ac:dyDescent="0.3">
      <c r="B236" s="21">
        <f>BETAW20L!B235</f>
        <v>44076</v>
      </c>
      <c r="C236" s="74">
        <f t="shared" si="75"/>
        <v>0</v>
      </c>
      <c r="D236" s="73">
        <f t="shared" si="76"/>
        <v>0</v>
      </c>
      <c r="E236" s="46" t="str">
        <f>IF($D236,IF($D237,Analiza_Całość!C236/Analiza_Całość!C237*E237,100),"")</f>
        <v/>
      </c>
      <c r="F236" s="45" t="str">
        <f>IF($D236,IF($D237,Analiza_Całość!D236/Analiza_Całość!D237*F237,100),"")</f>
        <v/>
      </c>
      <c r="G236" s="41" t="str">
        <f t="shared" si="77"/>
        <v/>
      </c>
      <c r="H236" s="44" t="str">
        <f>IF($C236,Analiza_Całość!F236,"")</f>
        <v/>
      </c>
      <c r="I236" s="43" t="str">
        <f>IF($C236,Analiza_Całość!G236,"")</f>
        <v/>
      </c>
      <c r="J236" s="42" t="str">
        <f t="shared" si="78"/>
        <v/>
      </c>
      <c r="K236" s="41" t="str">
        <f>IF($D236,Analiza_Całość!I236,"")</f>
        <v/>
      </c>
      <c r="L236" s="40" t="str">
        <f>IF($D236,Analiza_Całość!J236,"")</f>
        <v/>
      </c>
      <c r="M236" s="17" t="str">
        <f>IF($D236,Analiza_Całość!K236,"")</f>
        <v/>
      </c>
      <c r="N236" s="39" t="str">
        <f>IF($D236,Analiza_Całość!L236,"")</f>
        <v/>
      </c>
    </row>
    <row r="237" spans="2:14" x14ac:dyDescent="0.3">
      <c r="B237" s="21">
        <f>BETAW20L!B236</f>
        <v>44075</v>
      </c>
      <c r="C237" s="74">
        <f t="shared" si="75"/>
        <v>0</v>
      </c>
      <c r="D237" s="73">
        <f t="shared" si="76"/>
        <v>0</v>
      </c>
      <c r="E237" s="46" t="str">
        <f>IF($D237,IF($D238,Analiza_Całość!C237/Analiza_Całość!C238*E238,100),"")</f>
        <v/>
      </c>
      <c r="F237" s="45" t="str">
        <f>IF($D237,IF($D238,Analiza_Całość!D237/Analiza_Całość!D238*F238,100),"")</f>
        <v/>
      </c>
      <c r="G237" s="41" t="str">
        <f t="shared" si="77"/>
        <v/>
      </c>
      <c r="H237" s="44" t="str">
        <f>IF($C237,Analiza_Całość!F237,"")</f>
        <v/>
      </c>
      <c r="I237" s="43" t="str">
        <f>IF($C237,Analiza_Całość!G237,"")</f>
        <v/>
      </c>
      <c r="J237" s="42" t="str">
        <f t="shared" si="78"/>
        <v/>
      </c>
      <c r="K237" s="41" t="str">
        <f>IF($D237,Analiza_Całość!I237,"")</f>
        <v/>
      </c>
      <c r="L237" s="40" t="str">
        <f>IF($D237,Analiza_Całość!J237,"")</f>
        <v/>
      </c>
      <c r="M237" s="17" t="str">
        <f>IF($D237,Analiza_Całość!K237,"")</f>
        <v/>
      </c>
      <c r="N237" s="39" t="str">
        <f>IF($D237,Analiza_Całość!L237,"")</f>
        <v/>
      </c>
    </row>
    <row r="238" spans="2:14" x14ac:dyDescent="0.3">
      <c r="B238" s="21">
        <f>BETAW20L!B237</f>
        <v>44074</v>
      </c>
      <c r="C238" s="74">
        <f t="shared" si="75"/>
        <v>0</v>
      </c>
      <c r="D238" s="73">
        <f t="shared" si="76"/>
        <v>0</v>
      </c>
      <c r="E238" s="46" t="str">
        <f>IF($D238,IF($D239,Analiza_Całość!C238/Analiza_Całość!C239*E239,100),"")</f>
        <v/>
      </c>
      <c r="F238" s="45" t="str">
        <f>IF($D238,IF($D239,Analiza_Całość!D238/Analiza_Całość!D239*F239,100),"")</f>
        <v/>
      </c>
      <c r="G238" s="41" t="str">
        <f t="shared" si="77"/>
        <v/>
      </c>
      <c r="H238" s="44" t="str">
        <f>IF($C238,Analiza_Całość!F238,"")</f>
        <v/>
      </c>
      <c r="I238" s="43" t="str">
        <f>IF($C238,Analiza_Całość!G238,"")</f>
        <v/>
      </c>
      <c r="J238" s="42" t="str">
        <f t="shared" si="78"/>
        <v/>
      </c>
      <c r="K238" s="41" t="str">
        <f>IF($D238,Analiza_Całość!I238,"")</f>
        <v/>
      </c>
      <c r="L238" s="40" t="str">
        <f>IF($D238,Analiza_Całość!J238,"")</f>
        <v/>
      </c>
      <c r="M238" s="17" t="str">
        <f>IF($D238,Analiza_Całość!K238,"")</f>
        <v/>
      </c>
      <c r="N238" s="39" t="str">
        <f>IF($D238,Analiza_Całość!L238,"")</f>
        <v/>
      </c>
    </row>
    <row r="239" spans="2:14" x14ac:dyDescent="0.3">
      <c r="B239" s="21">
        <f>BETAW20L!B238</f>
        <v>44071</v>
      </c>
      <c r="C239" s="74">
        <f t="shared" si="75"/>
        <v>0</v>
      </c>
      <c r="D239" s="73">
        <f t="shared" si="76"/>
        <v>0</v>
      </c>
      <c r="E239" s="46" t="str">
        <f>IF($D239,IF($D240,Analiza_Całość!C239/Analiza_Całość!C240*E240,100),"")</f>
        <v/>
      </c>
      <c r="F239" s="45" t="str">
        <f>IF($D239,IF($D240,Analiza_Całość!D239/Analiza_Całość!D240*F240,100),"")</f>
        <v/>
      </c>
      <c r="G239" s="41" t="str">
        <f t="shared" si="77"/>
        <v/>
      </c>
      <c r="H239" s="44" t="str">
        <f>IF($C239,Analiza_Całość!F239,"")</f>
        <v/>
      </c>
      <c r="I239" s="43" t="str">
        <f>IF($C239,Analiza_Całość!G239,"")</f>
        <v/>
      </c>
      <c r="J239" s="42" t="str">
        <f t="shared" si="78"/>
        <v/>
      </c>
      <c r="K239" s="41" t="str">
        <f>IF($D239,Analiza_Całość!I239,"")</f>
        <v/>
      </c>
      <c r="L239" s="40" t="str">
        <f>IF($D239,Analiza_Całość!J239,"")</f>
        <v/>
      </c>
      <c r="M239" s="17" t="str">
        <f>IF($D239,Analiza_Całość!K239,"")</f>
        <v/>
      </c>
      <c r="N239" s="39" t="str">
        <f>IF($D239,Analiza_Całość!L239,"")</f>
        <v/>
      </c>
    </row>
    <row r="240" spans="2:14" x14ac:dyDescent="0.3">
      <c r="B240" s="21">
        <f>BETAW20L!B239</f>
        <v>44070</v>
      </c>
      <c r="C240" s="74">
        <f t="shared" si="75"/>
        <v>0</v>
      </c>
      <c r="D240" s="73">
        <f t="shared" si="76"/>
        <v>0</v>
      </c>
      <c r="E240" s="46" t="str">
        <f>IF($D240,IF($D241,Analiza_Całość!C240/Analiza_Całość!C241*E241,100),"")</f>
        <v/>
      </c>
      <c r="F240" s="45" t="str">
        <f>IF($D240,IF($D241,Analiza_Całość!D240/Analiza_Całość!D241*F241,100),"")</f>
        <v/>
      </c>
      <c r="G240" s="41" t="str">
        <f t="shared" si="77"/>
        <v/>
      </c>
      <c r="H240" s="44" t="str">
        <f>IF($C240,Analiza_Całość!F240,"")</f>
        <v/>
      </c>
      <c r="I240" s="43" t="str">
        <f>IF($C240,Analiza_Całość!G240,"")</f>
        <v/>
      </c>
      <c r="J240" s="42" t="str">
        <f t="shared" si="78"/>
        <v/>
      </c>
      <c r="K240" s="41" t="str">
        <f>IF($D240,Analiza_Całość!I240,"")</f>
        <v/>
      </c>
      <c r="L240" s="40" t="str">
        <f>IF($D240,Analiza_Całość!J240,"")</f>
        <v/>
      </c>
      <c r="M240" s="17" t="str">
        <f>IF($D240,Analiza_Całość!K240,"")</f>
        <v/>
      </c>
      <c r="N240" s="39" t="str">
        <f>IF($D240,Analiza_Całość!L240,"")</f>
        <v/>
      </c>
    </row>
    <row r="241" spans="2:14" x14ac:dyDescent="0.3">
      <c r="B241" s="21">
        <f>BETAW20L!B240</f>
        <v>44069</v>
      </c>
      <c r="C241" s="74">
        <f t="shared" si="75"/>
        <v>0</v>
      </c>
      <c r="D241" s="73">
        <f t="shared" si="76"/>
        <v>0</v>
      </c>
      <c r="E241" s="46" t="str">
        <f>IF($D241,IF($D242,Analiza_Całość!C241/Analiza_Całość!C242*E242,100),"")</f>
        <v/>
      </c>
      <c r="F241" s="45" t="str">
        <f>IF($D241,IF($D242,Analiza_Całość!D241/Analiza_Całość!D242*F242,100),"")</f>
        <v/>
      </c>
      <c r="G241" s="41" t="str">
        <f t="shared" si="77"/>
        <v/>
      </c>
      <c r="H241" s="44" t="str">
        <f>IF($C241,Analiza_Całość!F241,"")</f>
        <v/>
      </c>
      <c r="I241" s="43" t="str">
        <f>IF($C241,Analiza_Całość!G241,"")</f>
        <v/>
      </c>
      <c r="J241" s="42" t="str">
        <f t="shared" si="78"/>
        <v/>
      </c>
      <c r="K241" s="41" t="str">
        <f>IF($D241,Analiza_Całość!I241,"")</f>
        <v/>
      </c>
      <c r="L241" s="40" t="str">
        <f>IF($D241,Analiza_Całość!J241,"")</f>
        <v/>
      </c>
      <c r="M241" s="17" t="str">
        <f>IF($D241,Analiza_Całość!K241,"")</f>
        <v/>
      </c>
      <c r="N241" s="39" t="str">
        <f>IF($D241,Analiza_Całość!L241,"")</f>
        <v/>
      </c>
    </row>
    <row r="242" spans="2:14" x14ac:dyDescent="0.3">
      <c r="B242" s="21">
        <f>BETAW20L!B241</f>
        <v>44068</v>
      </c>
      <c r="C242" s="74">
        <f t="shared" si="75"/>
        <v>0</v>
      </c>
      <c r="D242" s="73">
        <f t="shared" si="76"/>
        <v>0</v>
      </c>
      <c r="E242" s="46" t="str">
        <f>IF($D242,IF($D243,Analiza_Całość!C242/Analiza_Całość!C243*E243,100),"")</f>
        <v/>
      </c>
      <c r="F242" s="45" t="str">
        <f>IF($D242,IF($D243,Analiza_Całość!D242/Analiza_Całość!D243*F243,100),"")</f>
        <v/>
      </c>
      <c r="G242" s="41" t="str">
        <f t="shared" si="77"/>
        <v/>
      </c>
      <c r="H242" s="44" t="str">
        <f>IF($C242,Analiza_Całość!F242,"")</f>
        <v/>
      </c>
      <c r="I242" s="43" t="str">
        <f>IF($C242,Analiza_Całość!G242,"")</f>
        <v/>
      </c>
      <c r="J242" s="42" t="str">
        <f t="shared" si="78"/>
        <v/>
      </c>
      <c r="K242" s="41" t="str">
        <f>IF($D242,Analiza_Całość!I242,"")</f>
        <v/>
      </c>
      <c r="L242" s="40" t="str">
        <f>IF($D242,Analiza_Całość!J242,"")</f>
        <v/>
      </c>
      <c r="M242" s="17" t="str">
        <f>IF($D242,Analiza_Całość!K242,"")</f>
        <v/>
      </c>
      <c r="N242" s="39" t="str">
        <f>IF($D242,Analiza_Całość!L242,"")</f>
        <v/>
      </c>
    </row>
    <row r="243" spans="2:14" x14ac:dyDescent="0.3">
      <c r="B243" s="21">
        <f>BETAW20L!B242</f>
        <v>44067</v>
      </c>
      <c r="C243" s="74">
        <f t="shared" si="75"/>
        <v>0</v>
      </c>
      <c r="D243" s="73">
        <f t="shared" si="76"/>
        <v>0</v>
      </c>
      <c r="E243" s="46" t="str">
        <f>IF($D243,IF($D244,Analiza_Całość!C243/Analiza_Całość!C244*E244,100),"")</f>
        <v/>
      </c>
      <c r="F243" s="45" t="str">
        <f>IF($D243,IF($D244,Analiza_Całość!D243/Analiza_Całość!D244*F244,100),"")</f>
        <v/>
      </c>
      <c r="G243" s="41" t="str">
        <f t="shared" si="77"/>
        <v/>
      </c>
      <c r="H243" s="44" t="str">
        <f>IF($C243,Analiza_Całość!F243,"")</f>
        <v/>
      </c>
      <c r="I243" s="43" t="str">
        <f>IF($C243,Analiza_Całość!G243,"")</f>
        <v/>
      </c>
      <c r="J243" s="42" t="str">
        <f t="shared" si="78"/>
        <v/>
      </c>
      <c r="K243" s="41" t="str">
        <f>IF($D243,Analiza_Całość!I243,"")</f>
        <v/>
      </c>
      <c r="L243" s="40" t="str">
        <f>IF($D243,Analiza_Całość!J243,"")</f>
        <v/>
      </c>
      <c r="M243" s="17" t="str">
        <f>IF($D243,Analiza_Całość!K243,"")</f>
        <v/>
      </c>
      <c r="N243" s="39" t="str">
        <f>IF($D243,Analiza_Całość!L243,"")</f>
        <v/>
      </c>
    </row>
    <row r="244" spans="2:14" x14ac:dyDescent="0.3">
      <c r="B244" s="21">
        <f>BETAW20L!B243</f>
        <v>44064</v>
      </c>
      <c r="C244" s="74">
        <f t="shared" ref="C244:C248" si="79">IF(AND(D244,D245),1,0)</f>
        <v>0</v>
      </c>
      <c r="D244" s="73">
        <f t="shared" ref="D244:D248" si="80">IF(AND($B244&gt;=$E$3,OR($B244&lt;=$E$4,$B245&lt;$E$4)),1,0)</f>
        <v>0</v>
      </c>
      <c r="E244" s="46" t="str">
        <f>IF($D244,IF($D245,Analiza_Całość!C244/Analiza_Całość!C245*E245,100),"")</f>
        <v/>
      </c>
      <c r="F244" s="45" t="str">
        <f>IF($D244,IF($D245,Analiza_Całość!D244/Analiza_Całość!D245*F245,100),"")</f>
        <v/>
      </c>
      <c r="G244" s="41" t="str">
        <f t="shared" ref="G244:G248" si="81">IF($D244,(F244/E244-1)*100,"")</f>
        <v/>
      </c>
      <c r="H244" s="44" t="str">
        <f>IF($C244,Analiza_Całość!F244,"")</f>
        <v/>
      </c>
      <c r="I244" s="43" t="str">
        <f>IF($C244,Analiza_Całość!G244,"")</f>
        <v/>
      </c>
      <c r="J244" s="42" t="str">
        <f t="shared" ref="J244:J248" si="82">IF($C244,I244-H244,"")</f>
        <v/>
      </c>
      <c r="K244" s="41" t="str">
        <f>IF($D244,Analiza_Całość!I244,"")</f>
        <v/>
      </c>
      <c r="L244" s="40" t="str">
        <f>IF($D244,Analiza_Całość!J244,"")</f>
        <v/>
      </c>
      <c r="M244" s="17" t="str">
        <f>IF($D244,Analiza_Całość!K244,"")</f>
        <v/>
      </c>
      <c r="N244" s="39" t="str">
        <f>IF($D244,Analiza_Całość!L244,"")</f>
        <v/>
      </c>
    </row>
    <row r="245" spans="2:14" x14ac:dyDescent="0.3">
      <c r="B245" s="21">
        <f>BETAW20L!B244</f>
        <v>44063</v>
      </c>
      <c r="C245" s="74">
        <f t="shared" si="79"/>
        <v>0</v>
      </c>
      <c r="D245" s="73">
        <f t="shared" si="80"/>
        <v>0</v>
      </c>
      <c r="E245" s="46" t="str">
        <f>IF($D245,IF($D246,Analiza_Całość!C245/Analiza_Całość!C246*E246,100),"")</f>
        <v/>
      </c>
      <c r="F245" s="45" t="str">
        <f>IF($D245,IF($D246,Analiza_Całość!D245/Analiza_Całość!D246*F246,100),"")</f>
        <v/>
      </c>
      <c r="G245" s="41" t="str">
        <f t="shared" si="81"/>
        <v/>
      </c>
      <c r="H245" s="44" t="str">
        <f>IF($C245,Analiza_Całość!F245,"")</f>
        <v/>
      </c>
      <c r="I245" s="43" t="str">
        <f>IF($C245,Analiza_Całość!G245,"")</f>
        <v/>
      </c>
      <c r="J245" s="42" t="str">
        <f t="shared" si="82"/>
        <v/>
      </c>
      <c r="K245" s="41" t="str">
        <f>IF($D245,Analiza_Całość!I245,"")</f>
        <v/>
      </c>
      <c r="L245" s="40" t="str">
        <f>IF($D245,Analiza_Całość!J245,"")</f>
        <v/>
      </c>
      <c r="M245" s="17" t="str">
        <f>IF($D245,Analiza_Całość!K245,"")</f>
        <v/>
      </c>
      <c r="N245" s="39" t="str">
        <f>IF($D245,Analiza_Całość!L245,"")</f>
        <v/>
      </c>
    </row>
    <row r="246" spans="2:14" x14ac:dyDescent="0.3">
      <c r="B246" s="21">
        <f>BETAW20L!B245</f>
        <v>44062</v>
      </c>
      <c r="C246" s="74">
        <f t="shared" si="79"/>
        <v>0</v>
      </c>
      <c r="D246" s="73">
        <f t="shared" si="80"/>
        <v>0</v>
      </c>
      <c r="E246" s="46" t="str">
        <f>IF($D246,IF($D247,Analiza_Całość!C246/Analiza_Całość!C247*E247,100),"")</f>
        <v/>
      </c>
      <c r="F246" s="45" t="str">
        <f>IF($D246,IF($D247,Analiza_Całość!D246/Analiza_Całość!D247*F247,100),"")</f>
        <v/>
      </c>
      <c r="G246" s="41" t="str">
        <f t="shared" si="81"/>
        <v/>
      </c>
      <c r="H246" s="44" t="str">
        <f>IF($C246,Analiza_Całość!F246,"")</f>
        <v/>
      </c>
      <c r="I246" s="43" t="str">
        <f>IF($C246,Analiza_Całość!G246,"")</f>
        <v/>
      </c>
      <c r="J246" s="42" t="str">
        <f t="shared" si="82"/>
        <v/>
      </c>
      <c r="K246" s="41" t="str">
        <f>IF($D246,Analiza_Całość!I246,"")</f>
        <v/>
      </c>
      <c r="L246" s="40" t="str">
        <f>IF($D246,Analiza_Całość!J246,"")</f>
        <v/>
      </c>
      <c r="M246" s="17" t="str">
        <f>IF($D246,Analiza_Całość!K246,"")</f>
        <v/>
      </c>
      <c r="N246" s="39" t="str">
        <f>IF($D246,Analiza_Całość!L246,"")</f>
        <v/>
      </c>
    </row>
    <row r="247" spans="2:14" x14ac:dyDescent="0.3">
      <c r="B247" s="21">
        <f>BETAW20L!B246</f>
        <v>44061</v>
      </c>
      <c r="C247" s="74">
        <f t="shared" si="79"/>
        <v>0</v>
      </c>
      <c r="D247" s="73">
        <f t="shared" si="80"/>
        <v>0</v>
      </c>
      <c r="E247" s="46" t="str">
        <f>IF($D247,IF($D248,Analiza_Całość!C247/Analiza_Całość!C248*E248,100),"")</f>
        <v/>
      </c>
      <c r="F247" s="45" t="str">
        <f>IF($D247,IF($D248,Analiza_Całość!D247/Analiza_Całość!D248*F248,100),"")</f>
        <v/>
      </c>
      <c r="G247" s="41" t="str">
        <f t="shared" si="81"/>
        <v/>
      </c>
      <c r="H247" s="44" t="str">
        <f>IF($C247,Analiza_Całość!F247,"")</f>
        <v/>
      </c>
      <c r="I247" s="43" t="str">
        <f>IF($C247,Analiza_Całość!G247,"")</f>
        <v/>
      </c>
      <c r="J247" s="42" t="str">
        <f t="shared" si="82"/>
        <v/>
      </c>
      <c r="K247" s="41" t="str">
        <f>IF($D247,Analiza_Całość!I247,"")</f>
        <v/>
      </c>
      <c r="L247" s="40" t="str">
        <f>IF($D247,Analiza_Całość!J247,"")</f>
        <v/>
      </c>
      <c r="M247" s="17" t="str">
        <f>IF($D247,Analiza_Całość!K247,"")</f>
        <v/>
      </c>
      <c r="N247" s="39" t="str">
        <f>IF($D247,Analiza_Całość!L247,"")</f>
        <v/>
      </c>
    </row>
    <row r="248" spans="2:14" x14ac:dyDescent="0.3">
      <c r="B248" s="21">
        <f>BETAW20L!B247</f>
        <v>44060</v>
      </c>
      <c r="C248" s="74">
        <f t="shared" si="79"/>
        <v>0</v>
      </c>
      <c r="D248" s="73">
        <f t="shared" si="80"/>
        <v>0</v>
      </c>
      <c r="E248" s="46" t="str">
        <f>IF($D248,IF($D249,Analiza_Całość!C248/Analiza_Całość!C249*E249,100),"")</f>
        <v/>
      </c>
      <c r="F248" s="45" t="str">
        <f>IF($D248,IF($D249,Analiza_Całość!D248/Analiza_Całość!D249*F249,100),"")</f>
        <v/>
      </c>
      <c r="G248" s="41" t="str">
        <f t="shared" si="81"/>
        <v/>
      </c>
      <c r="H248" s="44" t="str">
        <f>IF($C248,Analiza_Całość!F248,"")</f>
        <v/>
      </c>
      <c r="I248" s="43" t="str">
        <f>IF($C248,Analiza_Całość!G248,"")</f>
        <v/>
      </c>
      <c r="J248" s="42" t="str">
        <f t="shared" si="82"/>
        <v/>
      </c>
      <c r="K248" s="41" t="str">
        <f>IF($D248,Analiza_Całość!I248,"")</f>
        <v/>
      </c>
      <c r="L248" s="40" t="str">
        <f>IF($D248,Analiza_Całość!J248,"")</f>
        <v/>
      </c>
      <c r="M248" s="17" t="str">
        <f>IF($D248,Analiza_Całość!K248,"")</f>
        <v/>
      </c>
      <c r="N248" s="39" t="str">
        <f>IF($D248,Analiza_Całość!L248,"")</f>
        <v/>
      </c>
    </row>
    <row r="249" spans="2:14" x14ac:dyDescent="0.3">
      <c r="B249" s="21">
        <f>BETAW20L!B248</f>
        <v>44057</v>
      </c>
      <c r="C249" s="74">
        <f t="shared" ref="C249:C253" si="83">IF(AND(D249,D250),1,0)</f>
        <v>0</v>
      </c>
      <c r="D249" s="73">
        <f t="shared" ref="D249:D253" si="84">IF(AND($B249&gt;=$E$3,OR($B249&lt;=$E$4,$B250&lt;$E$4)),1,0)</f>
        <v>0</v>
      </c>
      <c r="E249" s="46" t="str">
        <f>IF($D249,IF($D250,Analiza_Całość!C249/Analiza_Całość!C250*E250,100),"")</f>
        <v/>
      </c>
      <c r="F249" s="45" t="str">
        <f>IF($D249,IF($D250,Analiza_Całość!D249/Analiza_Całość!D250*F250,100),"")</f>
        <v/>
      </c>
      <c r="G249" s="41" t="str">
        <f t="shared" ref="G249:G253" si="85">IF($D249,(F249/E249-1)*100,"")</f>
        <v/>
      </c>
      <c r="H249" s="44" t="str">
        <f>IF($C249,Analiza_Całość!F249,"")</f>
        <v/>
      </c>
      <c r="I249" s="43" t="str">
        <f>IF($C249,Analiza_Całość!G249,"")</f>
        <v/>
      </c>
      <c r="J249" s="42" t="str">
        <f t="shared" ref="J249:J253" si="86">IF($C249,I249-H249,"")</f>
        <v/>
      </c>
      <c r="K249" s="41" t="str">
        <f>IF($D249,Analiza_Całość!I249,"")</f>
        <v/>
      </c>
      <c r="L249" s="40" t="str">
        <f>IF($D249,Analiza_Całość!J249,"")</f>
        <v/>
      </c>
      <c r="M249" s="17" t="str">
        <f>IF($D249,Analiza_Całość!K249,"")</f>
        <v/>
      </c>
      <c r="N249" s="39" t="str">
        <f>IF($D249,Analiza_Całość!L249,"")</f>
        <v/>
      </c>
    </row>
    <row r="250" spans="2:14" x14ac:dyDescent="0.3">
      <c r="B250" s="21">
        <f>BETAW20L!B249</f>
        <v>44056</v>
      </c>
      <c r="C250" s="74">
        <f t="shared" si="83"/>
        <v>0</v>
      </c>
      <c r="D250" s="73">
        <f t="shared" si="84"/>
        <v>0</v>
      </c>
      <c r="E250" s="46" t="str">
        <f>IF($D250,IF($D251,Analiza_Całość!C250/Analiza_Całość!C251*E251,100),"")</f>
        <v/>
      </c>
      <c r="F250" s="45" t="str">
        <f>IF($D250,IF($D251,Analiza_Całość!D250/Analiza_Całość!D251*F251,100),"")</f>
        <v/>
      </c>
      <c r="G250" s="41" t="str">
        <f t="shared" si="85"/>
        <v/>
      </c>
      <c r="H250" s="44" t="str">
        <f>IF($C250,Analiza_Całość!F250,"")</f>
        <v/>
      </c>
      <c r="I250" s="43" t="str">
        <f>IF($C250,Analiza_Całość!G250,"")</f>
        <v/>
      </c>
      <c r="J250" s="42" t="str">
        <f t="shared" si="86"/>
        <v/>
      </c>
      <c r="K250" s="41" t="str">
        <f>IF($D250,Analiza_Całość!I250,"")</f>
        <v/>
      </c>
      <c r="L250" s="40" t="str">
        <f>IF($D250,Analiza_Całość!J250,"")</f>
        <v/>
      </c>
      <c r="M250" s="17" t="str">
        <f>IF($D250,Analiza_Całość!K250,"")</f>
        <v/>
      </c>
      <c r="N250" s="39" t="str">
        <f>IF($D250,Analiza_Całość!L250,"")</f>
        <v/>
      </c>
    </row>
    <row r="251" spans="2:14" x14ac:dyDescent="0.3">
      <c r="B251" s="21">
        <f>BETAW20L!B250</f>
        <v>44055</v>
      </c>
      <c r="C251" s="74">
        <f t="shared" si="83"/>
        <v>0</v>
      </c>
      <c r="D251" s="73">
        <f t="shared" si="84"/>
        <v>0</v>
      </c>
      <c r="E251" s="46" t="str">
        <f>IF($D251,IF($D252,Analiza_Całość!C251/Analiza_Całość!C252*E252,100),"")</f>
        <v/>
      </c>
      <c r="F251" s="45" t="str">
        <f>IF($D251,IF($D252,Analiza_Całość!D251/Analiza_Całość!D252*F252,100),"")</f>
        <v/>
      </c>
      <c r="G251" s="41" t="str">
        <f t="shared" si="85"/>
        <v/>
      </c>
      <c r="H251" s="44" t="str">
        <f>IF($C251,Analiza_Całość!F251,"")</f>
        <v/>
      </c>
      <c r="I251" s="43" t="str">
        <f>IF($C251,Analiza_Całość!G251,"")</f>
        <v/>
      </c>
      <c r="J251" s="42" t="str">
        <f t="shared" si="86"/>
        <v/>
      </c>
      <c r="K251" s="41" t="str">
        <f>IF($D251,Analiza_Całość!I251,"")</f>
        <v/>
      </c>
      <c r="L251" s="40" t="str">
        <f>IF($D251,Analiza_Całość!J251,"")</f>
        <v/>
      </c>
      <c r="M251" s="17" t="str">
        <f>IF($D251,Analiza_Całość!K251,"")</f>
        <v/>
      </c>
      <c r="N251" s="39" t="str">
        <f>IF($D251,Analiza_Całość!L251,"")</f>
        <v/>
      </c>
    </row>
    <row r="252" spans="2:14" x14ac:dyDescent="0.3">
      <c r="B252" s="21">
        <f>BETAW20L!B251</f>
        <v>44054</v>
      </c>
      <c r="C252" s="74">
        <f t="shared" si="83"/>
        <v>0</v>
      </c>
      <c r="D252" s="73">
        <f t="shared" si="84"/>
        <v>0</v>
      </c>
      <c r="E252" s="46" t="str">
        <f>IF($D252,IF($D253,Analiza_Całość!C252/Analiza_Całość!C253*E253,100),"")</f>
        <v/>
      </c>
      <c r="F252" s="45" t="str">
        <f>IF($D252,IF($D253,Analiza_Całość!D252/Analiza_Całość!D253*F253,100),"")</f>
        <v/>
      </c>
      <c r="G252" s="41" t="str">
        <f t="shared" si="85"/>
        <v/>
      </c>
      <c r="H252" s="44" t="str">
        <f>IF($C252,Analiza_Całość!F252,"")</f>
        <v/>
      </c>
      <c r="I252" s="43" t="str">
        <f>IF($C252,Analiza_Całość!G252,"")</f>
        <v/>
      </c>
      <c r="J252" s="42" t="str">
        <f t="shared" si="86"/>
        <v/>
      </c>
      <c r="K252" s="41" t="str">
        <f>IF($D252,Analiza_Całość!I252,"")</f>
        <v/>
      </c>
      <c r="L252" s="40" t="str">
        <f>IF($D252,Analiza_Całość!J252,"")</f>
        <v/>
      </c>
      <c r="M252" s="17" t="str">
        <f>IF($D252,Analiza_Całość!K252,"")</f>
        <v/>
      </c>
      <c r="N252" s="39" t="str">
        <f>IF($D252,Analiza_Całość!L252,"")</f>
        <v/>
      </c>
    </row>
    <row r="253" spans="2:14" x14ac:dyDescent="0.3">
      <c r="B253" s="21">
        <f>BETAW20L!B252</f>
        <v>44053</v>
      </c>
      <c r="C253" s="74">
        <f t="shared" si="83"/>
        <v>0</v>
      </c>
      <c r="D253" s="73">
        <f t="shared" si="84"/>
        <v>0</v>
      </c>
      <c r="E253" s="46" t="str">
        <f>IF($D253,IF($D254,Analiza_Całość!C253/Analiza_Całość!C254*E254,100),"")</f>
        <v/>
      </c>
      <c r="F253" s="45" t="str">
        <f>IF($D253,IF($D254,Analiza_Całość!D253/Analiza_Całość!D254*F254,100),"")</f>
        <v/>
      </c>
      <c r="G253" s="41" t="str">
        <f t="shared" si="85"/>
        <v/>
      </c>
      <c r="H253" s="44" t="str">
        <f>IF($C253,Analiza_Całość!F253,"")</f>
        <v/>
      </c>
      <c r="I253" s="43" t="str">
        <f>IF($C253,Analiza_Całość!G253,"")</f>
        <v/>
      </c>
      <c r="J253" s="42" t="str">
        <f t="shared" si="86"/>
        <v/>
      </c>
      <c r="K253" s="41" t="str">
        <f>IF($D253,Analiza_Całość!I253,"")</f>
        <v/>
      </c>
      <c r="L253" s="40" t="str">
        <f>IF($D253,Analiza_Całość!J253,"")</f>
        <v/>
      </c>
      <c r="M253" s="17" t="str">
        <f>IF($D253,Analiza_Całość!K253,"")</f>
        <v/>
      </c>
      <c r="N253" s="39" t="str">
        <f>IF($D253,Analiza_Całość!L253,"")</f>
        <v/>
      </c>
    </row>
    <row r="254" spans="2:14" x14ac:dyDescent="0.3">
      <c r="B254" s="21">
        <f>BETAW20L!B253</f>
        <v>44050</v>
      </c>
      <c r="C254" s="74">
        <f t="shared" ref="C254:C257" si="87">IF(AND(D254,D255),1,0)</f>
        <v>0</v>
      </c>
      <c r="D254" s="73">
        <f t="shared" ref="D254:D257" si="88">IF(AND($B254&gt;=$E$3,OR($B254&lt;=$E$4,$B255&lt;$E$4)),1,0)</f>
        <v>0</v>
      </c>
      <c r="E254" s="46" t="str">
        <f>IF($D254,IF($D255,Analiza_Całość!C254/Analiza_Całość!C255*E255,100),"")</f>
        <v/>
      </c>
      <c r="F254" s="45" t="str">
        <f>IF($D254,IF($D255,Analiza_Całość!D254/Analiza_Całość!D255*F255,100),"")</f>
        <v/>
      </c>
      <c r="G254" s="41" t="str">
        <f t="shared" ref="G254:G257" si="89">IF($D254,(F254/E254-1)*100,"")</f>
        <v/>
      </c>
      <c r="H254" s="44" t="str">
        <f>IF($C254,Analiza_Całość!F254,"")</f>
        <v/>
      </c>
      <c r="I254" s="43" t="str">
        <f>IF($C254,Analiza_Całość!G254,"")</f>
        <v/>
      </c>
      <c r="J254" s="42" t="str">
        <f t="shared" ref="J254:J257" si="90">IF($C254,I254-H254,"")</f>
        <v/>
      </c>
      <c r="K254" s="41" t="str">
        <f>IF($D254,Analiza_Całość!I254,"")</f>
        <v/>
      </c>
      <c r="L254" s="40" t="str">
        <f>IF($D254,Analiza_Całość!J254,"")</f>
        <v/>
      </c>
      <c r="M254" s="17" t="str">
        <f>IF($D254,Analiza_Całość!K254,"")</f>
        <v/>
      </c>
      <c r="N254" s="39" t="str">
        <f>IF($D254,Analiza_Całość!L254,"")</f>
        <v/>
      </c>
    </row>
    <row r="255" spans="2:14" x14ac:dyDescent="0.3">
      <c r="B255" s="21">
        <f>BETAW20L!B254</f>
        <v>44049</v>
      </c>
      <c r="C255" s="74">
        <f t="shared" si="87"/>
        <v>0</v>
      </c>
      <c r="D255" s="73">
        <f t="shared" si="88"/>
        <v>0</v>
      </c>
      <c r="E255" s="46" t="str">
        <f>IF($D255,IF($D256,Analiza_Całość!C255/Analiza_Całość!C256*E256,100),"")</f>
        <v/>
      </c>
      <c r="F255" s="45" t="str">
        <f>IF($D255,IF($D256,Analiza_Całość!D255/Analiza_Całość!D256*F256,100),"")</f>
        <v/>
      </c>
      <c r="G255" s="41" t="str">
        <f t="shared" si="89"/>
        <v/>
      </c>
      <c r="H255" s="44" t="str">
        <f>IF($C255,Analiza_Całość!F255,"")</f>
        <v/>
      </c>
      <c r="I255" s="43" t="str">
        <f>IF($C255,Analiza_Całość!G255,"")</f>
        <v/>
      </c>
      <c r="J255" s="42" t="str">
        <f t="shared" si="90"/>
        <v/>
      </c>
      <c r="K255" s="41" t="str">
        <f>IF($D255,Analiza_Całość!I255,"")</f>
        <v/>
      </c>
      <c r="L255" s="40" t="str">
        <f>IF($D255,Analiza_Całość!J255,"")</f>
        <v/>
      </c>
      <c r="M255" s="17" t="str">
        <f>IF($D255,Analiza_Całość!K255,"")</f>
        <v/>
      </c>
      <c r="N255" s="39" t="str">
        <f>IF($D255,Analiza_Całość!L255,"")</f>
        <v/>
      </c>
    </row>
    <row r="256" spans="2:14" x14ac:dyDescent="0.3">
      <c r="B256" s="21">
        <f>BETAW20L!B255</f>
        <v>44048</v>
      </c>
      <c r="C256" s="74">
        <f t="shared" si="87"/>
        <v>0</v>
      </c>
      <c r="D256" s="73">
        <f t="shared" si="88"/>
        <v>0</v>
      </c>
      <c r="E256" s="46" t="str">
        <f>IF($D256,IF($D257,Analiza_Całość!C256/Analiza_Całość!C257*E257,100),"")</f>
        <v/>
      </c>
      <c r="F256" s="45" t="str">
        <f>IF($D256,IF($D257,Analiza_Całość!D256/Analiza_Całość!D257*F257,100),"")</f>
        <v/>
      </c>
      <c r="G256" s="41" t="str">
        <f t="shared" si="89"/>
        <v/>
      </c>
      <c r="H256" s="44" t="str">
        <f>IF($C256,Analiza_Całość!F256,"")</f>
        <v/>
      </c>
      <c r="I256" s="43" t="str">
        <f>IF($C256,Analiza_Całość!G256,"")</f>
        <v/>
      </c>
      <c r="J256" s="42" t="str">
        <f t="shared" si="90"/>
        <v/>
      </c>
      <c r="K256" s="41" t="str">
        <f>IF($D256,Analiza_Całość!I256,"")</f>
        <v/>
      </c>
      <c r="L256" s="40" t="str">
        <f>IF($D256,Analiza_Całość!J256,"")</f>
        <v/>
      </c>
      <c r="M256" s="17" t="str">
        <f>IF($D256,Analiza_Całość!K256,"")</f>
        <v/>
      </c>
      <c r="N256" s="39" t="str">
        <f>IF($D256,Analiza_Całość!L256,"")</f>
        <v/>
      </c>
    </row>
    <row r="257" spans="2:14" x14ac:dyDescent="0.3">
      <c r="B257" s="21">
        <f>BETAW20L!B256</f>
        <v>44047</v>
      </c>
      <c r="C257" s="74">
        <f t="shared" si="87"/>
        <v>0</v>
      </c>
      <c r="D257" s="73">
        <f t="shared" si="88"/>
        <v>0</v>
      </c>
      <c r="E257" s="46" t="str">
        <f>IF($D257,IF($D258,Analiza_Całość!C257/Analiza_Całość!C258*E258,100),"")</f>
        <v/>
      </c>
      <c r="F257" s="45" t="str">
        <f>IF($D257,IF($D258,Analiza_Całość!D257/Analiza_Całość!D258*F258,100),"")</f>
        <v/>
      </c>
      <c r="G257" s="41" t="str">
        <f t="shared" si="89"/>
        <v/>
      </c>
      <c r="H257" s="44" t="str">
        <f>IF($C257,Analiza_Całość!F257,"")</f>
        <v/>
      </c>
      <c r="I257" s="43" t="str">
        <f>IF($C257,Analiza_Całość!G257,"")</f>
        <v/>
      </c>
      <c r="J257" s="42" t="str">
        <f t="shared" si="90"/>
        <v/>
      </c>
      <c r="K257" s="41" t="str">
        <f>IF($D257,Analiza_Całość!I257,"")</f>
        <v/>
      </c>
      <c r="L257" s="40" t="str">
        <f>IF($D257,Analiza_Całość!J257,"")</f>
        <v/>
      </c>
      <c r="M257" s="17" t="str">
        <f>IF($D257,Analiza_Całość!K257,"")</f>
        <v/>
      </c>
      <c r="N257" s="39" t="str">
        <f>IF($D257,Analiza_Całość!L257,"")</f>
        <v/>
      </c>
    </row>
    <row r="258" spans="2:14" x14ac:dyDescent="0.3">
      <c r="B258" s="21">
        <f>BETAW20L!B257</f>
        <v>44046</v>
      </c>
      <c r="C258" s="74">
        <f t="shared" ref="C258:C263" si="91">IF(AND(D258,D259),1,0)</f>
        <v>0</v>
      </c>
      <c r="D258" s="73">
        <f t="shared" ref="D258:D263" si="92">IF(AND($B258&gt;=$E$3,OR($B258&lt;=$E$4,$B259&lt;$E$4)),1,0)</f>
        <v>0</v>
      </c>
      <c r="E258" s="46" t="str">
        <f>IF($D258,IF($D259,Analiza_Całość!C258/Analiza_Całość!C259*E259,100),"")</f>
        <v/>
      </c>
      <c r="F258" s="45" t="str">
        <f>IF($D258,IF($D259,Analiza_Całość!D258/Analiza_Całość!D259*F259,100),"")</f>
        <v/>
      </c>
      <c r="G258" s="41" t="str">
        <f t="shared" ref="G258:G263" si="93">IF($D258,(F258/E258-1)*100,"")</f>
        <v/>
      </c>
      <c r="H258" s="44" t="str">
        <f>IF($C258,Analiza_Całość!F258,"")</f>
        <v/>
      </c>
      <c r="I258" s="43" t="str">
        <f>IF($C258,Analiza_Całość!G258,"")</f>
        <v/>
      </c>
      <c r="J258" s="42" t="str">
        <f t="shared" ref="J258:J263" si="94">IF($C258,I258-H258,"")</f>
        <v/>
      </c>
      <c r="K258" s="41" t="str">
        <f>IF($D258,Analiza_Całość!I258,"")</f>
        <v/>
      </c>
      <c r="L258" s="40" t="str">
        <f>IF($D258,Analiza_Całość!J258,"")</f>
        <v/>
      </c>
      <c r="M258" s="17" t="str">
        <f>IF($D258,Analiza_Całość!K258,"")</f>
        <v/>
      </c>
      <c r="N258" s="39" t="str">
        <f>IF($D258,Analiza_Całość!L258,"")</f>
        <v/>
      </c>
    </row>
    <row r="259" spans="2:14" x14ac:dyDescent="0.3">
      <c r="B259" s="21">
        <f>BETAW20L!B258</f>
        <v>44043</v>
      </c>
      <c r="C259" s="74">
        <f t="shared" si="91"/>
        <v>0</v>
      </c>
      <c r="D259" s="73">
        <f t="shared" si="92"/>
        <v>0</v>
      </c>
      <c r="E259" s="46" t="str">
        <f>IF($D259,IF($D260,Analiza_Całość!C259/Analiza_Całość!C260*E260,100),"")</f>
        <v/>
      </c>
      <c r="F259" s="45" t="str">
        <f>IF($D259,IF($D260,Analiza_Całość!D259/Analiza_Całość!D260*F260,100),"")</f>
        <v/>
      </c>
      <c r="G259" s="41" t="str">
        <f t="shared" si="93"/>
        <v/>
      </c>
      <c r="H259" s="44" t="str">
        <f>IF($C259,Analiza_Całość!F259,"")</f>
        <v/>
      </c>
      <c r="I259" s="43" t="str">
        <f>IF($C259,Analiza_Całość!G259,"")</f>
        <v/>
      </c>
      <c r="J259" s="42" t="str">
        <f t="shared" si="94"/>
        <v/>
      </c>
      <c r="K259" s="41" t="str">
        <f>IF($D259,Analiza_Całość!I259,"")</f>
        <v/>
      </c>
      <c r="L259" s="40" t="str">
        <f>IF($D259,Analiza_Całość!J259,"")</f>
        <v/>
      </c>
      <c r="M259" s="17" t="str">
        <f>IF($D259,Analiza_Całość!K259,"")</f>
        <v/>
      </c>
      <c r="N259" s="39" t="str">
        <f>IF($D259,Analiza_Całość!L259,"")</f>
        <v/>
      </c>
    </row>
    <row r="260" spans="2:14" x14ac:dyDescent="0.3">
      <c r="B260" s="21">
        <f>BETAW20L!B259</f>
        <v>44042</v>
      </c>
      <c r="C260" s="74">
        <f t="shared" si="91"/>
        <v>0</v>
      </c>
      <c r="D260" s="73">
        <f t="shared" si="92"/>
        <v>0</v>
      </c>
      <c r="E260" s="46" t="str">
        <f>IF($D260,IF($D261,Analiza_Całość!C260/Analiza_Całość!C261*E261,100),"")</f>
        <v/>
      </c>
      <c r="F260" s="45" t="str">
        <f>IF($D260,IF($D261,Analiza_Całość!D260/Analiza_Całość!D261*F261,100),"")</f>
        <v/>
      </c>
      <c r="G260" s="41" t="str">
        <f t="shared" si="93"/>
        <v/>
      </c>
      <c r="H260" s="44" t="str">
        <f>IF($C260,Analiza_Całość!F260,"")</f>
        <v/>
      </c>
      <c r="I260" s="43" t="str">
        <f>IF($C260,Analiza_Całość!G260,"")</f>
        <v/>
      </c>
      <c r="J260" s="42" t="str">
        <f t="shared" si="94"/>
        <v/>
      </c>
      <c r="K260" s="41" t="str">
        <f>IF($D260,Analiza_Całość!I260,"")</f>
        <v/>
      </c>
      <c r="L260" s="40" t="str">
        <f>IF($D260,Analiza_Całość!J260,"")</f>
        <v/>
      </c>
      <c r="M260" s="17" t="str">
        <f>IF($D260,Analiza_Całość!K260,"")</f>
        <v/>
      </c>
      <c r="N260" s="39" t="str">
        <f>IF($D260,Analiza_Całość!L260,"")</f>
        <v/>
      </c>
    </row>
    <row r="261" spans="2:14" x14ac:dyDescent="0.3">
      <c r="B261" s="21">
        <f>BETAW20L!B260</f>
        <v>44041</v>
      </c>
      <c r="C261" s="74">
        <f t="shared" si="91"/>
        <v>0</v>
      </c>
      <c r="D261" s="73">
        <f t="shared" si="92"/>
        <v>0</v>
      </c>
      <c r="E261" s="46" t="str">
        <f>IF($D261,IF($D262,Analiza_Całość!C261/Analiza_Całość!C262*E262,100),"")</f>
        <v/>
      </c>
      <c r="F261" s="45" t="str">
        <f>IF($D261,IF($D262,Analiza_Całość!D261/Analiza_Całość!D262*F262,100),"")</f>
        <v/>
      </c>
      <c r="G261" s="41" t="str">
        <f t="shared" si="93"/>
        <v/>
      </c>
      <c r="H261" s="44" t="str">
        <f>IF($C261,Analiza_Całość!F261,"")</f>
        <v/>
      </c>
      <c r="I261" s="43" t="str">
        <f>IF($C261,Analiza_Całość!G261,"")</f>
        <v/>
      </c>
      <c r="J261" s="42" t="str">
        <f t="shared" si="94"/>
        <v/>
      </c>
      <c r="K261" s="41" t="str">
        <f>IF($D261,Analiza_Całość!I261,"")</f>
        <v/>
      </c>
      <c r="L261" s="40" t="str">
        <f>IF($D261,Analiza_Całość!J261,"")</f>
        <v/>
      </c>
      <c r="M261" s="17" t="str">
        <f>IF($D261,Analiza_Całość!K261,"")</f>
        <v/>
      </c>
      <c r="N261" s="39" t="str">
        <f>IF($D261,Analiza_Całość!L261,"")</f>
        <v/>
      </c>
    </row>
    <row r="262" spans="2:14" x14ac:dyDescent="0.3">
      <c r="B262" s="21">
        <f>BETAW20L!B261</f>
        <v>44040</v>
      </c>
      <c r="C262" s="74">
        <f t="shared" si="91"/>
        <v>0</v>
      </c>
      <c r="D262" s="73">
        <f t="shared" si="92"/>
        <v>0</v>
      </c>
      <c r="E262" s="46" t="str">
        <f>IF($D262,IF($D263,Analiza_Całość!C262/Analiza_Całość!C263*E263,100),"")</f>
        <v/>
      </c>
      <c r="F262" s="45" t="str">
        <f>IF($D262,IF($D263,Analiza_Całość!D262/Analiza_Całość!D263*F263,100),"")</f>
        <v/>
      </c>
      <c r="G262" s="41" t="str">
        <f t="shared" si="93"/>
        <v/>
      </c>
      <c r="H262" s="44" t="str">
        <f>IF($C262,Analiza_Całość!F262,"")</f>
        <v/>
      </c>
      <c r="I262" s="43" t="str">
        <f>IF($C262,Analiza_Całość!G262,"")</f>
        <v/>
      </c>
      <c r="J262" s="42" t="str">
        <f t="shared" si="94"/>
        <v/>
      </c>
      <c r="K262" s="41" t="str">
        <f>IF($D262,Analiza_Całość!I262,"")</f>
        <v/>
      </c>
      <c r="L262" s="40" t="str">
        <f>IF($D262,Analiza_Całość!J262,"")</f>
        <v/>
      </c>
      <c r="M262" s="17" t="str">
        <f>IF($D262,Analiza_Całość!K262,"")</f>
        <v/>
      </c>
      <c r="N262" s="39" t="str">
        <f>IF($D262,Analiza_Całość!L262,"")</f>
        <v/>
      </c>
    </row>
    <row r="263" spans="2:14" x14ac:dyDescent="0.3">
      <c r="B263" s="21">
        <f>BETAW20L!B262</f>
        <v>44039</v>
      </c>
      <c r="C263" s="74">
        <f t="shared" si="91"/>
        <v>0</v>
      </c>
      <c r="D263" s="73">
        <f t="shared" si="92"/>
        <v>0</v>
      </c>
      <c r="E263" s="46" t="str">
        <f>IF($D263,IF($D264,Analiza_Całość!C263/Analiza_Całość!C264*E264,100),"")</f>
        <v/>
      </c>
      <c r="F263" s="45" t="str">
        <f>IF($D263,IF($D264,Analiza_Całość!D263/Analiza_Całość!D264*F264,100),"")</f>
        <v/>
      </c>
      <c r="G263" s="41" t="str">
        <f t="shared" si="93"/>
        <v/>
      </c>
      <c r="H263" s="44" t="str">
        <f>IF($C263,Analiza_Całość!F263,"")</f>
        <v/>
      </c>
      <c r="I263" s="43" t="str">
        <f>IF($C263,Analiza_Całość!G263,"")</f>
        <v/>
      </c>
      <c r="J263" s="42" t="str">
        <f t="shared" si="94"/>
        <v/>
      </c>
      <c r="K263" s="41" t="str">
        <f>IF($D263,Analiza_Całość!I263,"")</f>
        <v/>
      </c>
      <c r="L263" s="40" t="str">
        <f>IF($D263,Analiza_Całość!J263,"")</f>
        <v/>
      </c>
      <c r="M263" s="17" t="str">
        <f>IF($D263,Analiza_Całość!K263,"")</f>
        <v/>
      </c>
      <c r="N263" s="39" t="str">
        <f>IF($D263,Analiza_Całość!L263,"")</f>
        <v/>
      </c>
    </row>
    <row r="264" spans="2:14" x14ac:dyDescent="0.3">
      <c r="B264" s="21">
        <f>BETAW20L!B263</f>
        <v>44036</v>
      </c>
      <c r="C264" s="74">
        <f t="shared" ref="C264:C268" si="95">IF(AND(D264,D265),1,0)</f>
        <v>0</v>
      </c>
      <c r="D264" s="73">
        <f t="shared" ref="D264:D268" si="96">IF(AND($B264&gt;=$E$3,OR($B264&lt;=$E$4,$B265&lt;$E$4)),1,0)</f>
        <v>0</v>
      </c>
      <c r="E264" s="46" t="str">
        <f>IF($D264,IF($D265,Analiza_Całość!C264/Analiza_Całość!C265*E265,100),"")</f>
        <v/>
      </c>
      <c r="F264" s="45" t="str">
        <f>IF($D264,IF($D265,Analiza_Całość!D264/Analiza_Całość!D265*F265,100),"")</f>
        <v/>
      </c>
      <c r="G264" s="41" t="str">
        <f t="shared" ref="G264:G268" si="97">IF($D264,(F264/E264-1)*100,"")</f>
        <v/>
      </c>
      <c r="H264" s="44" t="str">
        <f>IF($C264,Analiza_Całość!F264,"")</f>
        <v/>
      </c>
      <c r="I264" s="43" t="str">
        <f>IF($C264,Analiza_Całość!G264,"")</f>
        <v/>
      </c>
      <c r="J264" s="42" t="str">
        <f t="shared" ref="J264:J268" si="98">IF($C264,I264-H264,"")</f>
        <v/>
      </c>
      <c r="K264" s="41" t="str">
        <f>IF($D264,Analiza_Całość!I264,"")</f>
        <v/>
      </c>
      <c r="L264" s="40" t="str">
        <f>IF($D264,Analiza_Całość!J264,"")</f>
        <v/>
      </c>
      <c r="M264" s="17" t="str">
        <f>IF($D264,Analiza_Całość!K264,"")</f>
        <v/>
      </c>
      <c r="N264" s="39" t="str">
        <f>IF($D264,Analiza_Całość!L264,"")</f>
        <v/>
      </c>
    </row>
    <row r="265" spans="2:14" x14ac:dyDescent="0.3">
      <c r="B265" s="21">
        <f>BETAW20L!B264</f>
        <v>44035</v>
      </c>
      <c r="C265" s="74">
        <f t="shared" si="95"/>
        <v>0</v>
      </c>
      <c r="D265" s="73">
        <f t="shared" si="96"/>
        <v>0</v>
      </c>
      <c r="E265" s="46" t="str">
        <f>IF($D265,IF($D266,Analiza_Całość!C265/Analiza_Całość!C266*E266,100),"")</f>
        <v/>
      </c>
      <c r="F265" s="45" t="str">
        <f>IF($D265,IF($D266,Analiza_Całość!D265/Analiza_Całość!D266*F266,100),"")</f>
        <v/>
      </c>
      <c r="G265" s="41" t="str">
        <f t="shared" si="97"/>
        <v/>
      </c>
      <c r="H265" s="44" t="str">
        <f>IF($C265,Analiza_Całość!F265,"")</f>
        <v/>
      </c>
      <c r="I265" s="43" t="str">
        <f>IF($C265,Analiza_Całość!G265,"")</f>
        <v/>
      </c>
      <c r="J265" s="42" t="str">
        <f t="shared" si="98"/>
        <v/>
      </c>
      <c r="K265" s="41" t="str">
        <f>IF($D265,Analiza_Całość!I265,"")</f>
        <v/>
      </c>
      <c r="L265" s="40" t="str">
        <f>IF($D265,Analiza_Całość!J265,"")</f>
        <v/>
      </c>
      <c r="M265" s="17" t="str">
        <f>IF($D265,Analiza_Całość!K265,"")</f>
        <v/>
      </c>
      <c r="N265" s="39" t="str">
        <f>IF($D265,Analiza_Całość!L265,"")</f>
        <v/>
      </c>
    </row>
    <row r="266" spans="2:14" x14ac:dyDescent="0.3">
      <c r="B266" s="21">
        <f>BETAW20L!B265</f>
        <v>44034</v>
      </c>
      <c r="C266" s="74">
        <f t="shared" si="95"/>
        <v>0</v>
      </c>
      <c r="D266" s="73">
        <f t="shared" si="96"/>
        <v>0</v>
      </c>
      <c r="E266" s="46" t="str">
        <f>IF($D266,IF($D267,Analiza_Całość!C266/Analiza_Całość!C267*E267,100),"")</f>
        <v/>
      </c>
      <c r="F266" s="45" t="str">
        <f>IF($D266,IF($D267,Analiza_Całość!D266/Analiza_Całość!D267*F267,100),"")</f>
        <v/>
      </c>
      <c r="G266" s="41" t="str">
        <f t="shared" si="97"/>
        <v/>
      </c>
      <c r="H266" s="44" t="str">
        <f>IF($C266,Analiza_Całość!F266,"")</f>
        <v/>
      </c>
      <c r="I266" s="43" t="str">
        <f>IF($C266,Analiza_Całość!G266,"")</f>
        <v/>
      </c>
      <c r="J266" s="42" t="str">
        <f t="shared" si="98"/>
        <v/>
      </c>
      <c r="K266" s="41" t="str">
        <f>IF($D266,Analiza_Całość!I266,"")</f>
        <v/>
      </c>
      <c r="L266" s="40" t="str">
        <f>IF($D266,Analiza_Całość!J266,"")</f>
        <v/>
      </c>
      <c r="M266" s="17" t="str">
        <f>IF($D266,Analiza_Całość!K266,"")</f>
        <v/>
      </c>
      <c r="N266" s="39" t="str">
        <f>IF($D266,Analiza_Całość!L266,"")</f>
        <v/>
      </c>
    </row>
    <row r="267" spans="2:14" x14ac:dyDescent="0.3">
      <c r="B267" s="21">
        <f>BETAW20L!B266</f>
        <v>44033</v>
      </c>
      <c r="C267" s="74">
        <f t="shared" si="95"/>
        <v>0</v>
      </c>
      <c r="D267" s="73">
        <f t="shared" si="96"/>
        <v>0</v>
      </c>
      <c r="E267" s="46" t="str">
        <f>IF($D267,IF($D268,Analiza_Całość!C267/Analiza_Całość!C268*E268,100),"")</f>
        <v/>
      </c>
      <c r="F267" s="45" t="str">
        <f>IF($D267,IF($D268,Analiza_Całość!D267/Analiza_Całość!D268*F268,100),"")</f>
        <v/>
      </c>
      <c r="G267" s="41" t="str">
        <f t="shared" si="97"/>
        <v/>
      </c>
      <c r="H267" s="44" t="str">
        <f>IF($C267,Analiza_Całość!F267,"")</f>
        <v/>
      </c>
      <c r="I267" s="43" t="str">
        <f>IF($C267,Analiza_Całość!G267,"")</f>
        <v/>
      </c>
      <c r="J267" s="42" t="str">
        <f t="shared" si="98"/>
        <v/>
      </c>
      <c r="K267" s="41" t="str">
        <f>IF($D267,Analiza_Całość!I267,"")</f>
        <v/>
      </c>
      <c r="L267" s="40" t="str">
        <f>IF($D267,Analiza_Całość!J267,"")</f>
        <v/>
      </c>
      <c r="M267" s="17" t="str">
        <f>IF($D267,Analiza_Całość!K267,"")</f>
        <v/>
      </c>
      <c r="N267" s="39" t="str">
        <f>IF($D267,Analiza_Całość!L267,"")</f>
        <v/>
      </c>
    </row>
    <row r="268" spans="2:14" x14ac:dyDescent="0.3">
      <c r="B268" s="21">
        <f>BETAW20L!B267</f>
        <v>44032</v>
      </c>
      <c r="C268" s="74">
        <f t="shared" si="95"/>
        <v>0</v>
      </c>
      <c r="D268" s="73">
        <f t="shared" si="96"/>
        <v>0</v>
      </c>
      <c r="E268" s="46" t="str">
        <f>IF($D268,IF($D269,Analiza_Całość!C268/Analiza_Całość!C269*E269,100),"")</f>
        <v/>
      </c>
      <c r="F268" s="45" t="str">
        <f>IF($D268,IF($D269,Analiza_Całość!D268/Analiza_Całość!D269*F269,100),"")</f>
        <v/>
      </c>
      <c r="G268" s="41" t="str">
        <f t="shared" si="97"/>
        <v/>
      </c>
      <c r="H268" s="44" t="str">
        <f>IF($C268,Analiza_Całość!F268,"")</f>
        <v/>
      </c>
      <c r="I268" s="43" t="str">
        <f>IF($C268,Analiza_Całość!G268,"")</f>
        <v/>
      </c>
      <c r="J268" s="42" t="str">
        <f t="shared" si="98"/>
        <v/>
      </c>
      <c r="K268" s="41" t="str">
        <f>IF($D268,Analiza_Całość!I268,"")</f>
        <v/>
      </c>
      <c r="L268" s="40" t="str">
        <f>IF($D268,Analiza_Całość!J268,"")</f>
        <v/>
      </c>
      <c r="M268" s="17" t="str">
        <f>IF($D268,Analiza_Całość!K268,"")</f>
        <v/>
      </c>
      <c r="N268" s="39" t="str">
        <f>IF($D268,Analiza_Całość!L268,"")</f>
        <v/>
      </c>
    </row>
    <row r="269" spans="2:14" x14ac:dyDescent="0.3">
      <c r="B269" s="21">
        <f>BETAW20L!B268</f>
        <v>44029</v>
      </c>
      <c r="C269" s="74">
        <f t="shared" ref="C269:C273" si="99">IF(AND(D269,D270),1,0)</f>
        <v>0</v>
      </c>
      <c r="D269" s="73">
        <f t="shared" ref="D269:D273" si="100">IF(AND($B269&gt;=$E$3,OR($B269&lt;=$E$4,$B270&lt;$E$4)),1,0)</f>
        <v>0</v>
      </c>
      <c r="E269" s="46" t="str">
        <f>IF($D269,IF($D270,Analiza_Całość!C269/Analiza_Całość!C270*E270,100),"")</f>
        <v/>
      </c>
      <c r="F269" s="45" t="str">
        <f>IF($D269,IF($D270,Analiza_Całość!D269/Analiza_Całość!D270*F270,100),"")</f>
        <v/>
      </c>
      <c r="G269" s="41" t="str">
        <f t="shared" ref="G269:G273" si="101">IF($D269,(F269/E269-1)*100,"")</f>
        <v/>
      </c>
      <c r="H269" s="44" t="str">
        <f>IF($C269,Analiza_Całość!F269,"")</f>
        <v/>
      </c>
      <c r="I269" s="43" t="str">
        <f>IF($C269,Analiza_Całość!G269,"")</f>
        <v/>
      </c>
      <c r="J269" s="42" t="str">
        <f t="shared" ref="J269:J273" si="102">IF($C269,I269-H269,"")</f>
        <v/>
      </c>
      <c r="K269" s="41" t="str">
        <f>IF($D269,Analiza_Całość!I269,"")</f>
        <v/>
      </c>
      <c r="L269" s="40" t="str">
        <f>IF($D269,Analiza_Całość!J269,"")</f>
        <v/>
      </c>
      <c r="M269" s="17" t="str">
        <f>IF($D269,Analiza_Całość!K269,"")</f>
        <v/>
      </c>
      <c r="N269" s="39" t="str">
        <f>IF($D269,Analiza_Całość!L269,"")</f>
        <v/>
      </c>
    </row>
    <row r="270" spans="2:14" x14ac:dyDescent="0.3">
      <c r="B270" s="21">
        <f>BETAW20L!B269</f>
        <v>44028</v>
      </c>
      <c r="C270" s="74">
        <f t="shared" si="99"/>
        <v>0</v>
      </c>
      <c r="D270" s="73">
        <f t="shared" si="100"/>
        <v>0</v>
      </c>
      <c r="E270" s="46" t="str">
        <f>IF($D270,IF($D271,Analiza_Całość!C270/Analiza_Całość!C271*E271,100),"")</f>
        <v/>
      </c>
      <c r="F270" s="45" t="str">
        <f>IF($D270,IF($D271,Analiza_Całość!D270/Analiza_Całość!D271*F271,100),"")</f>
        <v/>
      </c>
      <c r="G270" s="41" t="str">
        <f t="shared" si="101"/>
        <v/>
      </c>
      <c r="H270" s="44" t="str">
        <f>IF($C270,Analiza_Całość!F270,"")</f>
        <v/>
      </c>
      <c r="I270" s="43" t="str">
        <f>IF($C270,Analiza_Całość!G270,"")</f>
        <v/>
      </c>
      <c r="J270" s="42" t="str">
        <f t="shared" si="102"/>
        <v/>
      </c>
      <c r="K270" s="41" t="str">
        <f>IF($D270,Analiza_Całość!I270,"")</f>
        <v/>
      </c>
      <c r="L270" s="40" t="str">
        <f>IF($D270,Analiza_Całość!J270,"")</f>
        <v/>
      </c>
      <c r="M270" s="17" t="str">
        <f>IF($D270,Analiza_Całość!K270,"")</f>
        <v/>
      </c>
      <c r="N270" s="39" t="str">
        <f>IF($D270,Analiza_Całość!L270,"")</f>
        <v/>
      </c>
    </row>
    <row r="271" spans="2:14" x14ac:dyDescent="0.3">
      <c r="B271" s="21">
        <f>BETAW20L!B270</f>
        <v>44027</v>
      </c>
      <c r="C271" s="74">
        <f t="shared" si="99"/>
        <v>0</v>
      </c>
      <c r="D271" s="73">
        <f t="shared" si="100"/>
        <v>0</v>
      </c>
      <c r="E271" s="46" t="str">
        <f>IF($D271,IF($D272,Analiza_Całość!C271/Analiza_Całość!C272*E272,100),"")</f>
        <v/>
      </c>
      <c r="F271" s="45" t="str">
        <f>IF($D271,IF($D272,Analiza_Całość!D271/Analiza_Całość!D272*F272,100),"")</f>
        <v/>
      </c>
      <c r="G271" s="41" t="str">
        <f t="shared" si="101"/>
        <v/>
      </c>
      <c r="H271" s="44" t="str">
        <f>IF($C271,Analiza_Całość!F271,"")</f>
        <v/>
      </c>
      <c r="I271" s="43" t="str">
        <f>IF($C271,Analiza_Całość!G271,"")</f>
        <v/>
      </c>
      <c r="J271" s="42" t="str">
        <f t="shared" si="102"/>
        <v/>
      </c>
      <c r="K271" s="41" t="str">
        <f>IF($D271,Analiza_Całość!I271,"")</f>
        <v/>
      </c>
      <c r="L271" s="40" t="str">
        <f>IF($D271,Analiza_Całość!J271,"")</f>
        <v/>
      </c>
      <c r="M271" s="17" t="str">
        <f>IF($D271,Analiza_Całość!K271,"")</f>
        <v/>
      </c>
      <c r="N271" s="39" t="str">
        <f>IF($D271,Analiza_Całość!L271,"")</f>
        <v/>
      </c>
    </row>
    <row r="272" spans="2:14" x14ac:dyDescent="0.3">
      <c r="B272" s="21">
        <f>BETAW20L!B271</f>
        <v>44026</v>
      </c>
      <c r="C272" s="74">
        <f t="shared" si="99"/>
        <v>0</v>
      </c>
      <c r="D272" s="73">
        <f t="shared" si="100"/>
        <v>0</v>
      </c>
      <c r="E272" s="46" t="str">
        <f>IF($D272,IF($D273,Analiza_Całość!C272/Analiza_Całość!C273*E273,100),"")</f>
        <v/>
      </c>
      <c r="F272" s="45" t="str">
        <f>IF($D272,IF($D273,Analiza_Całość!D272/Analiza_Całość!D273*F273,100),"")</f>
        <v/>
      </c>
      <c r="G272" s="41" t="str">
        <f t="shared" si="101"/>
        <v/>
      </c>
      <c r="H272" s="44" t="str">
        <f>IF($C272,Analiza_Całość!F272,"")</f>
        <v/>
      </c>
      <c r="I272" s="43" t="str">
        <f>IF($C272,Analiza_Całość!G272,"")</f>
        <v/>
      </c>
      <c r="J272" s="42" t="str">
        <f t="shared" si="102"/>
        <v/>
      </c>
      <c r="K272" s="41" t="str">
        <f>IF($D272,Analiza_Całość!I272,"")</f>
        <v/>
      </c>
      <c r="L272" s="40" t="str">
        <f>IF($D272,Analiza_Całość!J272,"")</f>
        <v/>
      </c>
      <c r="M272" s="17" t="str">
        <f>IF($D272,Analiza_Całość!K272,"")</f>
        <v/>
      </c>
      <c r="N272" s="39" t="str">
        <f>IF($D272,Analiza_Całość!L272,"")</f>
        <v/>
      </c>
    </row>
    <row r="273" spans="2:14" x14ac:dyDescent="0.3">
      <c r="B273" s="21">
        <f>BETAW20L!B272</f>
        <v>44025</v>
      </c>
      <c r="C273" s="74">
        <f t="shared" si="99"/>
        <v>0</v>
      </c>
      <c r="D273" s="73">
        <f t="shared" si="100"/>
        <v>0</v>
      </c>
      <c r="E273" s="46" t="str">
        <f>IF($D273,IF($D274,Analiza_Całość!C273/Analiza_Całość!C274*E274,100),"")</f>
        <v/>
      </c>
      <c r="F273" s="45" t="str">
        <f>IF($D273,IF($D274,Analiza_Całość!D273/Analiza_Całość!D274*F274,100),"")</f>
        <v/>
      </c>
      <c r="G273" s="41" t="str">
        <f t="shared" si="101"/>
        <v/>
      </c>
      <c r="H273" s="44" t="str">
        <f>IF($C273,Analiza_Całość!F273,"")</f>
        <v/>
      </c>
      <c r="I273" s="43" t="str">
        <f>IF($C273,Analiza_Całość!G273,"")</f>
        <v/>
      </c>
      <c r="J273" s="42" t="str">
        <f t="shared" si="102"/>
        <v/>
      </c>
      <c r="K273" s="41" t="str">
        <f>IF($D273,Analiza_Całość!I273,"")</f>
        <v/>
      </c>
      <c r="L273" s="40" t="str">
        <f>IF($D273,Analiza_Całość!J273,"")</f>
        <v/>
      </c>
      <c r="M273" s="17" t="str">
        <f>IF($D273,Analiza_Całość!K273,"")</f>
        <v/>
      </c>
      <c r="N273" s="39" t="str">
        <f>IF($D273,Analiza_Całość!L273,"")</f>
        <v/>
      </c>
    </row>
    <row r="274" spans="2:14" x14ac:dyDescent="0.3">
      <c r="B274" s="21">
        <f>BETAW20L!B273</f>
        <v>44022</v>
      </c>
      <c r="C274" s="74">
        <f t="shared" ref="C274:C278" si="103">IF(AND(D274,D275),1,0)</f>
        <v>0</v>
      </c>
      <c r="D274" s="73">
        <f t="shared" ref="D274:D278" si="104">IF(AND($B274&gt;=$E$3,OR($B274&lt;=$E$4,$B275&lt;$E$4)),1,0)</f>
        <v>0</v>
      </c>
      <c r="E274" s="46" t="str">
        <f>IF($D274,IF($D275,Analiza_Całość!C274/Analiza_Całość!C275*E275,100),"")</f>
        <v/>
      </c>
      <c r="F274" s="45" t="str">
        <f>IF($D274,IF($D275,Analiza_Całość!D274/Analiza_Całość!D275*F275,100),"")</f>
        <v/>
      </c>
      <c r="G274" s="41" t="str">
        <f t="shared" ref="G274:G278" si="105">IF($D274,(F274/E274-1)*100,"")</f>
        <v/>
      </c>
      <c r="H274" s="44" t="str">
        <f>IF($C274,Analiza_Całość!F274,"")</f>
        <v/>
      </c>
      <c r="I274" s="43" t="str">
        <f>IF($C274,Analiza_Całość!G274,"")</f>
        <v/>
      </c>
      <c r="J274" s="42" t="str">
        <f t="shared" ref="J274:J278" si="106">IF($C274,I274-H274,"")</f>
        <v/>
      </c>
      <c r="K274" s="41" t="str">
        <f>IF($D274,Analiza_Całość!I274,"")</f>
        <v/>
      </c>
      <c r="L274" s="40" t="str">
        <f>IF($D274,Analiza_Całość!J274,"")</f>
        <v/>
      </c>
      <c r="M274" s="17" t="str">
        <f>IF($D274,Analiza_Całość!K274,"")</f>
        <v/>
      </c>
      <c r="N274" s="39" t="str">
        <f>IF($D274,Analiza_Całość!L274,"")</f>
        <v/>
      </c>
    </row>
    <row r="275" spans="2:14" x14ac:dyDescent="0.3">
      <c r="B275" s="21">
        <f>BETAW20L!B274</f>
        <v>44021</v>
      </c>
      <c r="C275" s="74">
        <f t="shared" si="103"/>
        <v>0</v>
      </c>
      <c r="D275" s="73">
        <f t="shared" si="104"/>
        <v>0</v>
      </c>
      <c r="E275" s="46" t="str">
        <f>IF($D275,IF($D276,Analiza_Całość!C275/Analiza_Całość!C276*E276,100),"")</f>
        <v/>
      </c>
      <c r="F275" s="45" t="str">
        <f>IF($D275,IF($D276,Analiza_Całość!D275/Analiza_Całość!D276*F276,100),"")</f>
        <v/>
      </c>
      <c r="G275" s="41" t="str">
        <f t="shared" si="105"/>
        <v/>
      </c>
      <c r="H275" s="44" t="str">
        <f>IF($C275,Analiza_Całość!F275,"")</f>
        <v/>
      </c>
      <c r="I275" s="43" t="str">
        <f>IF($C275,Analiza_Całość!G275,"")</f>
        <v/>
      </c>
      <c r="J275" s="42" t="str">
        <f t="shared" si="106"/>
        <v/>
      </c>
      <c r="K275" s="41" t="str">
        <f>IF($D275,Analiza_Całość!I275,"")</f>
        <v/>
      </c>
      <c r="L275" s="40" t="str">
        <f>IF($D275,Analiza_Całość!J275,"")</f>
        <v/>
      </c>
      <c r="M275" s="17" t="str">
        <f>IF($D275,Analiza_Całość!K275,"")</f>
        <v/>
      </c>
      <c r="N275" s="39" t="str">
        <f>IF($D275,Analiza_Całość!L275,"")</f>
        <v/>
      </c>
    </row>
    <row r="276" spans="2:14" x14ac:dyDescent="0.3">
      <c r="B276" s="21">
        <f>BETAW20L!B275</f>
        <v>44020</v>
      </c>
      <c r="C276" s="74">
        <f t="shared" si="103"/>
        <v>0</v>
      </c>
      <c r="D276" s="73">
        <f t="shared" si="104"/>
        <v>0</v>
      </c>
      <c r="E276" s="46" t="str">
        <f>IF($D276,IF($D277,Analiza_Całość!C276/Analiza_Całość!C277*E277,100),"")</f>
        <v/>
      </c>
      <c r="F276" s="45" t="str">
        <f>IF($D276,IF($D277,Analiza_Całość!D276/Analiza_Całość!D277*F277,100),"")</f>
        <v/>
      </c>
      <c r="G276" s="41" t="str">
        <f t="shared" si="105"/>
        <v/>
      </c>
      <c r="H276" s="44" t="str">
        <f>IF($C276,Analiza_Całość!F276,"")</f>
        <v/>
      </c>
      <c r="I276" s="43" t="str">
        <f>IF($C276,Analiza_Całość!G276,"")</f>
        <v/>
      </c>
      <c r="J276" s="42" t="str">
        <f t="shared" si="106"/>
        <v/>
      </c>
      <c r="K276" s="41" t="str">
        <f>IF($D276,Analiza_Całość!I276,"")</f>
        <v/>
      </c>
      <c r="L276" s="40" t="str">
        <f>IF($D276,Analiza_Całość!J276,"")</f>
        <v/>
      </c>
      <c r="M276" s="17" t="str">
        <f>IF($D276,Analiza_Całość!K276,"")</f>
        <v/>
      </c>
      <c r="N276" s="39" t="str">
        <f>IF($D276,Analiza_Całość!L276,"")</f>
        <v/>
      </c>
    </row>
    <row r="277" spans="2:14" x14ac:dyDescent="0.3">
      <c r="B277" s="21">
        <f>BETAW20L!B276</f>
        <v>44019</v>
      </c>
      <c r="C277" s="74">
        <f t="shared" si="103"/>
        <v>0</v>
      </c>
      <c r="D277" s="73">
        <f t="shared" si="104"/>
        <v>0</v>
      </c>
      <c r="E277" s="46" t="str">
        <f>IF($D277,IF($D278,Analiza_Całość!C277/Analiza_Całość!C278*E278,100),"")</f>
        <v/>
      </c>
      <c r="F277" s="45" t="str">
        <f>IF($D277,IF($D278,Analiza_Całość!D277/Analiza_Całość!D278*F278,100),"")</f>
        <v/>
      </c>
      <c r="G277" s="41" t="str">
        <f t="shared" si="105"/>
        <v/>
      </c>
      <c r="H277" s="44" t="str">
        <f>IF($C277,Analiza_Całość!F277,"")</f>
        <v/>
      </c>
      <c r="I277" s="43" t="str">
        <f>IF($C277,Analiza_Całość!G277,"")</f>
        <v/>
      </c>
      <c r="J277" s="42" t="str">
        <f t="shared" si="106"/>
        <v/>
      </c>
      <c r="K277" s="41" t="str">
        <f>IF($D277,Analiza_Całość!I277,"")</f>
        <v/>
      </c>
      <c r="L277" s="40" t="str">
        <f>IF($D277,Analiza_Całość!J277,"")</f>
        <v/>
      </c>
      <c r="M277" s="17" t="str">
        <f>IF($D277,Analiza_Całość!K277,"")</f>
        <v/>
      </c>
      <c r="N277" s="39" t="str">
        <f>IF($D277,Analiza_Całość!L277,"")</f>
        <v/>
      </c>
    </row>
    <row r="278" spans="2:14" x14ac:dyDescent="0.3">
      <c r="B278" s="21">
        <f>BETAW20L!B277</f>
        <v>44018</v>
      </c>
      <c r="C278" s="74">
        <f t="shared" si="103"/>
        <v>0</v>
      </c>
      <c r="D278" s="73">
        <f t="shared" si="104"/>
        <v>0</v>
      </c>
      <c r="E278" s="46" t="str">
        <f>IF($D278,IF($D279,Analiza_Całość!C278/Analiza_Całość!C279*E279,100),"")</f>
        <v/>
      </c>
      <c r="F278" s="45" t="str">
        <f>IF($D278,IF($D279,Analiza_Całość!D278/Analiza_Całość!D279*F279,100),"")</f>
        <v/>
      </c>
      <c r="G278" s="41" t="str">
        <f t="shared" si="105"/>
        <v/>
      </c>
      <c r="H278" s="44" t="str">
        <f>IF($C278,Analiza_Całość!F278,"")</f>
        <v/>
      </c>
      <c r="I278" s="43" t="str">
        <f>IF($C278,Analiza_Całość!G278,"")</f>
        <v/>
      </c>
      <c r="J278" s="42" t="str">
        <f t="shared" si="106"/>
        <v/>
      </c>
      <c r="K278" s="41" t="str">
        <f>IF($D278,Analiza_Całość!I278,"")</f>
        <v/>
      </c>
      <c r="L278" s="40" t="str">
        <f>IF($D278,Analiza_Całość!J278,"")</f>
        <v/>
      </c>
      <c r="M278" s="17" t="str">
        <f>IF($D278,Analiza_Całość!K278,"")</f>
        <v/>
      </c>
      <c r="N278" s="39" t="str">
        <f>IF($D278,Analiza_Całość!L278,"")</f>
        <v/>
      </c>
    </row>
    <row r="279" spans="2:14" x14ac:dyDescent="0.3">
      <c r="B279" s="21">
        <f>BETAW20L!B278</f>
        <v>44015</v>
      </c>
      <c r="C279" s="74">
        <f t="shared" ref="C279:C283" si="107">IF(AND(D279,D280),1,0)</f>
        <v>0</v>
      </c>
      <c r="D279" s="73">
        <f t="shared" ref="D279:D283" si="108">IF(AND($B279&gt;=$E$3,OR($B279&lt;=$E$4,$B280&lt;$E$4)),1,0)</f>
        <v>0</v>
      </c>
      <c r="E279" s="46" t="str">
        <f>IF($D279,IF($D280,Analiza_Całość!C279/Analiza_Całość!C280*E280,100),"")</f>
        <v/>
      </c>
      <c r="F279" s="45" t="str">
        <f>IF($D279,IF($D280,Analiza_Całość!D279/Analiza_Całość!D280*F280,100),"")</f>
        <v/>
      </c>
      <c r="G279" s="41" t="str">
        <f t="shared" ref="G279:G283" si="109">IF($D279,(F279/E279-1)*100,"")</f>
        <v/>
      </c>
      <c r="H279" s="44" t="str">
        <f>IF($C279,Analiza_Całość!F279,"")</f>
        <v/>
      </c>
      <c r="I279" s="43" t="str">
        <f>IF($C279,Analiza_Całość!G279,"")</f>
        <v/>
      </c>
      <c r="J279" s="42" t="str">
        <f t="shared" ref="J279:J283" si="110">IF($C279,I279-H279,"")</f>
        <v/>
      </c>
      <c r="K279" s="41" t="str">
        <f>IF($D279,Analiza_Całość!I279,"")</f>
        <v/>
      </c>
      <c r="L279" s="40" t="str">
        <f>IF($D279,Analiza_Całość!J279,"")</f>
        <v/>
      </c>
      <c r="M279" s="17" t="str">
        <f>IF($D279,Analiza_Całość!K279,"")</f>
        <v/>
      </c>
      <c r="N279" s="39" t="str">
        <f>IF($D279,Analiza_Całość!L279,"")</f>
        <v/>
      </c>
    </row>
    <row r="280" spans="2:14" x14ac:dyDescent="0.3">
      <c r="B280" s="21">
        <f>BETAW20L!B279</f>
        <v>44014</v>
      </c>
      <c r="C280" s="74">
        <f t="shared" si="107"/>
        <v>0</v>
      </c>
      <c r="D280" s="73">
        <f t="shared" si="108"/>
        <v>0</v>
      </c>
      <c r="E280" s="46" t="str">
        <f>IF($D280,IF($D281,Analiza_Całość!C280/Analiza_Całość!C281*E281,100),"")</f>
        <v/>
      </c>
      <c r="F280" s="45" t="str">
        <f>IF($D280,IF($D281,Analiza_Całość!D280/Analiza_Całość!D281*F281,100),"")</f>
        <v/>
      </c>
      <c r="G280" s="41" t="str">
        <f t="shared" si="109"/>
        <v/>
      </c>
      <c r="H280" s="44" t="str">
        <f>IF($C280,Analiza_Całość!F280,"")</f>
        <v/>
      </c>
      <c r="I280" s="43" t="str">
        <f>IF($C280,Analiza_Całość!G280,"")</f>
        <v/>
      </c>
      <c r="J280" s="42" t="str">
        <f t="shared" si="110"/>
        <v/>
      </c>
      <c r="K280" s="41" t="str">
        <f>IF($D280,Analiza_Całość!I280,"")</f>
        <v/>
      </c>
      <c r="L280" s="40" t="str">
        <f>IF($D280,Analiza_Całość!J280,"")</f>
        <v/>
      </c>
      <c r="M280" s="17" t="str">
        <f>IF($D280,Analiza_Całość!K280,"")</f>
        <v/>
      </c>
      <c r="N280" s="39" t="str">
        <f>IF($D280,Analiza_Całość!L280,"")</f>
        <v/>
      </c>
    </row>
    <row r="281" spans="2:14" x14ac:dyDescent="0.3">
      <c r="B281" s="21">
        <f>BETAW20L!B280</f>
        <v>44013</v>
      </c>
      <c r="C281" s="74">
        <f t="shared" si="107"/>
        <v>0</v>
      </c>
      <c r="D281" s="73">
        <f t="shared" si="108"/>
        <v>0</v>
      </c>
      <c r="E281" s="46" t="str">
        <f>IF($D281,IF($D282,Analiza_Całość!C281/Analiza_Całość!C282*E282,100),"")</f>
        <v/>
      </c>
      <c r="F281" s="45" t="str">
        <f>IF($D281,IF($D282,Analiza_Całość!D281/Analiza_Całość!D282*F282,100),"")</f>
        <v/>
      </c>
      <c r="G281" s="41" t="str">
        <f t="shared" si="109"/>
        <v/>
      </c>
      <c r="H281" s="44" t="str">
        <f>IF($C281,Analiza_Całość!F281,"")</f>
        <v/>
      </c>
      <c r="I281" s="43" t="str">
        <f>IF($C281,Analiza_Całość!G281,"")</f>
        <v/>
      </c>
      <c r="J281" s="42" t="str">
        <f t="shared" si="110"/>
        <v/>
      </c>
      <c r="K281" s="41" t="str">
        <f>IF($D281,Analiza_Całość!I281,"")</f>
        <v/>
      </c>
      <c r="L281" s="40" t="str">
        <f>IF($D281,Analiza_Całość!J281,"")</f>
        <v/>
      </c>
      <c r="M281" s="17" t="str">
        <f>IF($D281,Analiza_Całość!K281,"")</f>
        <v/>
      </c>
      <c r="N281" s="39" t="str">
        <f>IF($D281,Analiza_Całość!L281,"")</f>
        <v/>
      </c>
    </row>
    <row r="282" spans="2:14" x14ac:dyDescent="0.3">
      <c r="B282" s="21">
        <f>BETAW20L!B281</f>
        <v>44012</v>
      </c>
      <c r="C282" s="74">
        <f t="shared" si="107"/>
        <v>0</v>
      </c>
      <c r="D282" s="73">
        <f t="shared" si="108"/>
        <v>0</v>
      </c>
      <c r="E282" s="46" t="str">
        <f>IF($D282,IF($D283,Analiza_Całość!C282/Analiza_Całość!C283*E283,100),"")</f>
        <v/>
      </c>
      <c r="F282" s="45" t="str">
        <f>IF($D282,IF($D283,Analiza_Całość!D282/Analiza_Całość!D283*F283,100),"")</f>
        <v/>
      </c>
      <c r="G282" s="41" t="str">
        <f t="shared" si="109"/>
        <v/>
      </c>
      <c r="H282" s="44" t="str">
        <f>IF($C282,Analiza_Całość!F282,"")</f>
        <v/>
      </c>
      <c r="I282" s="43" t="str">
        <f>IF($C282,Analiza_Całość!G282,"")</f>
        <v/>
      </c>
      <c r="J282" s="42" t="str">
        <f t="shared" si="110"/>
        <v/>
      </c>
      <c r="K282" s="41" t="str">
        <f>IF($D282,Analiza_Całość!I282,"")</f>
        <v/>
      </c>
      <c r="L282" s="40" t="str">
        <f>IF($D282,Analiza_Całość!J282,"")</f>
        <v/>
      </c>
      <c r="M282" s="17" t="str">
        <f>IF($D282,Analiza_Całość!K282,"")</f>
        <v/>
      </c>
      <c r="N282" s="39" t="str">
        <f>IF($D282,Analiza_Całość!L282,"")</f>
        <v/>
      </c>
    </row>
    <row r="283" spans="2:14" x14ac:dyDescent="0.3">
      <c r="B283" s="21">
        <f>BETAW20L!B282</f>
        <v>44011</v>
      </c>
      <c r="C283" s="74">
        <f t="shared" si="107"/>
        <v>0</v>
      </c>
      <c r="D283" s="73">
        <f t="shared" si="108"/>
        <v>0</v>
      </c>
      <c r="E283" s="46" t="str">
        <f>IF($D283,IF($D284,Analiza_Całość!C283/Analiza_Całość!C284*E284,100),"")</f>
        <v/>
      </c>
      <c r="F283" s="45" t="str">
        <f>IF($D283,IF($D284,Analiza_Całość!D283/Analiza_Całość!D284*F284,100),"")</f>
        <v/>
      </c>
      <c r="G283" s="41" t="str">
        <f t="shared" si="109"/>
        <v/>
      </c>
      <c r="H283" s="44" t="str">
        <f>IF($C283,Analiza_Całość!F283,"")</f>
        <v/>
      </c>
      <c r="I283" s="43" t="str">
        <f>IF($C283,Analiza_Całość!G283,"")</f>
        <v/>
      </c>
      <c r="J283" s="42" t="str">
        <f t="shared" si="110"/>
        <v/>
      </c>
      <c r="K283" s="41" t="str">
        <f>IF($D283,Analiza_Całość!I283,"")</f>
        <v/>
      </c>
      <c r="L283" s="40" t="str">
        <f>IF($D283,Analiza_Całość!J283,"")</f>
        <v/>
      </c>
      <c r="M283" s="17" t="str">
        <f>IF($D283,Analiza_Całość!K283,"")</f>
        <v/>
      </c>
      <c r="N283" s="39" t="str">
        <f>IF($D283,Analiza_Całość!L283,"")</f>
        <v/>
      </c>
    </row>
    <row r="284" spans="2:14" x14ac:dyDescent="0.3">
      <c r="B284" s="21">
        <f>BETAW20L!B283</f>
        <v>44008</v>
      </c>
      <c r="C284" s="74">
        <f t="shared" ref="C284:C288" si="111">IF(AND(D284,D285),1,0)</f>
        <v>0</v>
      </c>
      <c r="D284" s="73">
        <f t="shared" ref="D284:D288" si="112">IF(AND($B284&gt;=$E$3,OR($B284&lt;=$E$4,$B285&lt;$E$4)),1,0)</f>
        <v>0</v>
      </c>
      <c r="E284" s="46" t="str">
        <f>IF($D284,IF($D285,Analiza_Całość!C284/Analiza_Całość!C285*E285,100),"")</f>
        <v/>
      </c>
      <c r="F284" s="45" t="str">
        <f>IF($D284,IF($D285,Analiza_Całość!D284/Analiza_Całość!D285*F285,100),"")</f>
        <v/>
      </c>
      <c r="G284" s="41" t="str">
        <f t="shared" ref="G284:G288" si="113">IF($D284,(F284/E284-1)*100,"")</f>
        <v/>
      </c>
      <c r="H284" s="44" t="str">
        <f>IF($C284,Analiza_Całość!F284,"")</f>
        <v/>
      </c>
      <c r="I284" s="43" t="str">
        <f>IF($C284,Analiza_Całość!G284,"")</f>
        <v/>
      </c>
      <c r="J284" s="42" t="str">
        <f t="shared" ref="J284:J288" si="114">IF($C284,I284-H284,"")</f>
        <v/>
      </c>
      <c r="K284" s="41" t="str">
        <f>IF($D284,Analiza_Całość!I284,"")</f>
        <v/>
      </c>
      <c r="L284" s="40" t="str">
        <f>IF($D284,Analiza_Całość!J284,"")</f>
        <v/>
      </c>
      <c r="M284" s="17" t="str">
        <f>IF($D284,Analiza_Całość!K284,"")</f>
        <v/>
      </c>
      <c r="N284" s="39" t="str">
        <f>IF($D284,Analiza_Całość!L284,"")</f>
        <v/>
      </c>
    </row>
    <row r="285" spans="2:14" x14ac:dyDescent="0.3">
      <c r="B285" s="21">
        <f>BETAW20L!B284</f>
        <v>44007</v>
      </c>
      <c r="C285" s="74">
        <f t="shared" si="111"/>
        <v>0</v>
      </c>
      <c r="D285" s="73">
        <f t="shared" si="112"/>
        <v>0</v>
      </c>
      <c r="E285" s="46" t="str">
        <f>IF($D285,IF($D286,Analiza_Całość!C285/Analiza_Całość!C286*E286,100),"")</f>
        <v/>
      </c>
      <c r="F285" s="45" t="str">
        <f>IF($D285,IF($D286,Analiza_Całość!D285/Analiza_Całość!D286*F286,100),"")</f>
        <v/>
      </c>
      <c r="G285" s="41" t="str">
        <f t="shared" si="113"/>
        <v/>
      </c>
      <c r="H285" s="44" t="str">
        <f>IF($C285,Analiza_Całość!F285,"")</f>
        <v/>
      </c>
      <c r="I285" s="43" t="str">
        <f>IF($C285,Analiza_Całość!G285,"")</f>
        <v/>
      </c>
      <c r="J285" s="42" t="str">
        <f t="shared" si="114"/>
        <v/>
      </c>
      <c r="K285" s="41" t="str">
        <f>IF($D285,Analiza_Całość!I285,"")</f>
        <v/>
      </c>
      <c r="L285" s="40" t="str">
        <f>IF($D285,Analiza_Całość!J285,"")</f>
        <v/>
      </c>
      <c r="M285" s="17" t="str">
        <f>IF($D285,Analiza_Całość!K285,"")</f>
        <v/>
      </c>
      <c r="N285" s="39" t="str">
        <f>IF($D285,Analiza_Całość!L285,"")</f>
        <v/>
      </c>
    </row>
    <row r="286" spans="2:14" x14ac:dyDescent="0.3">
      <c r="B286" s="21">
        <f>BETAW20L!B285</f>
        <v>44006</v>
      </c>
      <c r="C286" s="74">
        <f t="shared" si="111"/>
        <v>0</v>
      </c>
      <c r="D286" s="73">
        <f t="shared" si="112"/>
        <v>0</v>
      </c>
      <c r="E286" s="46" t="str">
        <f>IF($D286,IF($D287,Analiza_Całość!C286/Analiza_Całość!C287*E287,100),"")</f>
        <v/>
      </c>
      <c r="F286" s="45" t="str">
        <f>IF($D286,IF($D287,Analiza_Całość!D286/Analiza_Całość!D287*F287,100),"")</f>
        <v/>
      </c>
      <c r="G286" s="41" t="str">
        <f t="shared" si="113"/>
        <v/>
      </c>
      <c r="H286" s="44" t="str">
        <f>IF($C286,Analiza_Całość!F286,"")</f>
        <v/>
      </c>
      <c r="I286" s="43" t="str">
        <f>IF($C286,Analiza_Całość!G286,"")</f>
        <v/>
      </c>
      <c r="J286" s="42" t="str">
        <f t="shared" si="114"/>
        <v/>
      </c>
      <c r="K286" s="41" t="str">
        <f>IF($D286,Analiza_Całość!I286,"")</f>
        <v/>
      </c>
      <c r="L286" s="40" t="str">
        <f>IF($D286,Analiza_Całość!J286,"")</f>
        <v/>
      </c>
      <c r="M286" s="17" t="str">
        <f>IF($D286,Analiza_Całość!K286,"")</f>
        <v/>
      </c>
      <c r="N286" s="39" t="str">
        <f>IF($D286,Analiza_Całość!L286,"")</f>
        <v/>
      </c>
    </row>
    <row r="287" spans="2:14" x14ac:dyDescent="0.3">
      <c r="B287" s="21">
        <f>BETAW20L!B286</f>
        <v>44005</v>
      </c>
      <c r="C287" s="74">
        <f t="shared" si="111"/>
        <v>0</v>
      </c>
      <c r="D287" s="73">
        <f t="shared" si="112"/>
        <v>0</v>
      </c>
      <c r="E287" s="46" t="str">
        <f>IF($D287,IF($D288,Analiza_Całość!C287/Analiza_Całość!C288*E288,100),"")</f>
        <v/>
      </c>
      <c r="F287" s="45" t="str">
        <f>IF($D287,IF($D288,Analiza_Całość!D287/Analiza_Całość!D288*F288,100),"")</f>
        <v/>
      </c>
      <c r="G287" s="41" t="str">
        <f t="shared" si="113"/>
        <v/>
      </c>
      <c r="H287" s="44" t="str">
        <f>IF($C287,Analiza_Całość!F287,"")</f>
        <v/>
      </c>
      <c r="I287" s="43" t="str">
        <f>IF($C287,Analiza_Całość!G287,"")</f>
        <v/>
      </c>
      <c r="J287" s="42" t="str">
        <f t="shared" si="114"/>
        <v/>
      </c>
      <c r="K287" s="41" t="str">
        <f>IF($D287,Analiza_Całość!I287,"")</f>
        <v/>
      </c>
      <c r="L287" s="40" t="str">
        <f>IF($D287,Analiza_Całość!J287,"")</f>
        <v/>
      </c>
      <c r="M287" s="17" t="str">
        <f>IF($D287,Analiza_Całość!K287,"")</f>
        <v/>
      </c>
      <c r="N287" s="39" t="str">
        <f>IF($D287,Analiza_Całość!L287,"")</f>
        <v/>
      </c>
    </row>
    <row r="288" spans="2:14" x14ac:dyDescent="0.3">
      <c r="B288" s="21">
        <f>BETAW20L!B287</f>
        <v>44004</v>
      </c>
      <c r="C288" s="74">
        <f t="shared" si="111"/>
        <v>0</v>
      </c>
      <c r="D288" s="73">
        <f t="shared" si="112"/>
        <v>0</v>
      </c>
      <c r="E288" s="46" t="str">
        <f>IF($D288,IF($D289,Analiza_Całość!C288/Analiza_Całość!C289*E289,100),"")</f>
        <v/>
      </c>
      <c r="F288" s="45" t="str">
        <f>IF($D288,IF($D289,Analiza_Całość!D288/Analiza_Całość!D289*F289,100),"")</f>
        <v/>
      </c>
      <c r="G288" s="41" t="str">
        <f t="shared" si="113"/>
        <v/>
      </c>
      <c r="H288" s="44" t="str">
        <f>IF($C288,Analiza_Całość!F288,"")</f>
        <v/>
      </c>
      <c r="I288" s="43" t="str">
        <f>IF($C288,Analiza_Całość!G288,"")</f>
        <v/>
      </c>
      <c r="J288" s="42" t="str">
        <f t="shared" si="114"/>
        <v/>
      </c>
      <c r="K288" s="41" t="str">
        <f>IF($D288,Analiza_Całość!I288,"")</f>
        <v/>
      </c>
      <c r="L288" s="40" t="str">
        <f>IF($D288,Analiza_Całość!J288,"")</f>
        <v/>
      </c>
      <c r="M288" s="17" t="str">
        <f>IF($D288,Analiza_Całość!K288,"")</f>
        <v/>
      </c>
      <c r="N288" s="39" t="str">
        <f>IF($D288,Analiza_Całość!L288,"")</f>
        <v/>
      </c>
    </row>
    <row r="289" spans="2:14" x14ac:dyDescent="0.3">
      <c r="B289" s="21">
        <f>BETAW20L!B288</f>
        <v>44001</v>
      </c>
      <c r="C289" s="74">
        <f t="shared" ref="C289:C293" si="115">IF(AND(D289,D290),1,0)</f>
        <v>0</v>
      </c>
      <c r="D289" s="73">
        <f t="shared" ref="D289:D293" si="116">IF(AND($B289&gt;=$E$3,OR($B289&lt;=$E$4,$B290&lt;$E$4)),1,0)</f>
        <v>0</v>
      </c>
      <c r="E289" s="46" t="str">
        <f>IF($D289,IF($D290,Analiza_Całość!C289/Analiza_Całość!C290*E290,100),"")</f>
        <v/>
      </c>
      <c r="F289" s="45" t="str">
        <f>IF($D289,IF($D290,Analiza_Całość!D289/Analiza_Całość!D290*F290,100),"")</f>
        <v/>
      </c>
      <c r="G289" s="41" t="str">
        <f t="shared" ref="G289:G293" si="117">IF($D289,(F289/E289-1)*100,"")</f>
        <v/>
      </c>
      <c r="H289" s="44" t="str">
        <f>IF($C289,Analiza_Całość!F289,"")</f>
        <v/>
      </c>
      <c r="I289" s="43" t="str">
        <f>IF($C289,Analiza_Całość!G289,"")</f>
        <v/>
      </c>
      <c r="J289" s="42" t="str">
        <f t="shared" ref="J289:J293" si="118">IF($C289,I289-H289,"")</f>
        <v/>
      </c>
      <c r="K289" s="41" t="str">
        <f>IF($D289,Analiza_Całość!I289,"")</f>
        <v/>
      </c>
      <c r="L289" s="40" t="str">
        <f>IF($D289,Analiza_Całość!J289,"")</f>
        <v/>
      </c>
      <c r="M289" s="17" t="str">
        <f>IF($D289,Analiza_Całość!K289,"")</f>
        <v/>
      </c>
      <c r="N289" s="39" t="str">
        <f>IF($D289,Analiza_Całość!L289,"")</f>
        <v/>
      </c>
    </row>
    <row r="290" spans="2:14" x14ac:dyDescent="0.3">
      <c r="B290" s="21">
        <f>BETAW20L!B289</f>
        <v>44000</v>
      </c>
      <c r="C290" s="74">
        <f t="shared" si="115"/>
        <v>0</v>
      </c>
      <c r="D290" s="73">
        <f t="shared" si="116"/>
        <v>0</v>
      </c>
      <c r="E290" s="46" t="str">
        <f>IF($D290,IF($D291,Analiza_Całość!C290/Analiza_Całość!C291*E291,100),"")</f>
        <v/>
      </c>
      <c r="F290" s="45" t="str">
        <f>IF($D290,IF($D291,Analiza_Całość!D290/Analiza_Całość!D291*F291,100),"")</f>
        <v/>
      </c>
      <c r="G290" s="41" t="str">
        <f t="shared" si="117"/>
        <v/>
      </c>
      <c r="H290" s="44" t="str">
        <f>IF($C290,Analiza_Całość!F290,"")</f>
        <v/>
      </c>
      <c r="I290" s="43" t="str">
        <f>IF($C290,Analiza_Całość!G290,"")</f>
        <v/>
      </c>
      <c r="J290" s="42" t="str">
        <f t="shared" si="118"/>
        <v/>
      </c>
      <c r="K290" s="41" t="str">
        <f>IF($D290,Analiza_Całość!I290,"")</f>
        <v/>
      </c>
      <c r="L290" s="40" t="str">
        <f>IF($D290,Analiza_Całość!J290,"")</f>
        <v/>
      </c>
      <c r="M290" s="17" t="str">
        <f>IF($D290,Analiza_Całość!K290,"")</f>
        <v/>
      </c>
      <c r="N290" s="39" t="str">
        <f>IF($D290,Analiza_Całość!L290,"")</f>
        <v/>
      </c>
    </row>
    <row r="291" spans="2:14" x14ac:dyDescent="0.3">
      <c r="B291" s="21">
        <f>BETAW20L!B290</f>
        <v>43999</v>
      </c>
      <c r="C291" s="74">
        <f t="shared" si="115"/>
        <v>0</v>
      </c>
      <c r="D291" s="73">
        <f t="shared" si="116"/>
        <v>0</v>
      </c>
      <c r="E291" s="46" t="str">
        <f>IF($D291,IF($D292,Analiza_Całość!C291/Analiza_Całość!C292*E292,100),"")</f>
        <v/>
      </c>
      <c r="F291" s="45" t="str">
        <f>IF($D291,IF($D292,Analiza_Całość!D291/Analiza_Całość!D292*F292,100),"")</f>
        <v/>
      </c>
      <c r="G291" s="41" t="str">
        <f t="shared" si="117"/>
        <v/>
      </c>
      <c r="H291" s="44" t="str">
        <f>IF($C291,Analiza_Całość!F291,"")</f>
        <v/>
      </c>
      <c r="I291" s="43" t="str">
        <f>IF($C291,Analiza_Całość!G291,"")</f>
        <v/>
      </c>
      <c r="J291" s="42" t="str">
        <f t="shared" si="118"/>
        <v/>
      </c>
      <c r="K291" s="41" t="str">
        <f>IF($D291,Analiza_Całość!I291,"")</f>
        <v/>
      </c>
      <c r="L291" s="40" t="str">
        <f>IF($D291,Analiza_Całość!J291,"")</f>
        <v/>
      </c>
      <c r="M291" s="17" t="str">
        <f>IF($D291,Analiza_Całość!K291,"")</f>
        <v/>
      </c>
      <c r="N291" s="39" t="str">
        <f>IF($D291,Analiza_Całość!L291,"")</f>
        <v/>
      </c>
    </row>
    <row r="292" spans="2:14" x14ac:dyDescent="0.3">
      <c r="B292" s="21">
        <f>BETAW20L!B291</f>
        <v>43998</v>
      </c>
      <c r="C292" s="74">
        <f t="shared" si="115"/>
        <v>0</v>
      </c>
      <c r="D292" s="73">
        <f t="shared" si="116"/>
        <v>0</v>
      </c>
      <c r="E292" s="46" t="str">
        <f>IF($D292,IF($D293,Analiza_Całość!C292/Analiza_Całość!C293*E293,100),"")</f>
        <v/>
      </c>
      <c r="F292" s="45" t="str">
        <f>IF($D292,IF($D293,Analiza_Całość!D292/Analiza_Całość!D293*F293,100),"")</f>
        <v/>
      </c>
      <c r="G292" s="41" t="str">
        <f t="shared" si="117"/>
        <v/>
      </c>
      <c r="H292" s="44" t="str">
        <f>IF($C292,Analiza_Całość!F292,"")</f>
        <v/>
      </c>
      <c r="I292" s="43" t="str">
        <f>IF($C292,Analiza_Całość!G292,"")</f>
        <v/>
      </c>
      <c r="J292" s="42" t="str">
        <f t="shared" si="118"/>
        <v/>
      </c>
      <c r="K292" s="41" t="str">
        <f>IF($D292,Analiza_Całość!I292,"")</f>
        <v/>
      </c>
      <c r="L292" s="40" t="str">
        <f>IF($D292,Analiza_Całość!J292,"")</f>
        <v/>
      </c>
      <c r="M292" s="17" t="str">
        <f>IF($D292,Analiza_Całość!K292,"")</f>
        <v/>
      </c>
      <c r="N292" s="39" t="str">
        <f>IF($D292,Analiza_Całość!L292,"")</f>
        <v/>
      </c>
    </row>
    <row r="293" spans="2:14" x14ac:dyDescent="0.3">
      <c r="B293" s="21">
        <f>BETAW20L!B292</f>
        <v>43997</v>
      </c>
      <c r="C293" s="74">
        <f t="shared" si="115"/>
        <v>0</v>
      </c>
      <c r="D293" s="73">
        <f t="shared" si="116"/>
        <v>0</v>
      </c>
      <c r="E293" s="46" t="str">
        <f>IF($D293,IF($D294,Analiza_Całość!C293/Analiza_Całość!C294*E294,100),"")</f>
        <v/>
      </c>
      <c r="F293" s="45" t="str">
        <f>IF($D293,IF($D294,Analiza_Całość!D293/Analiza_Całość!D294*F294,100),"")</f>
        <v/>
      </c>
      <c r="G293" s="41" t="str">
        <f t="shared" si="117"/>
        <v/>
      </c>
      <c r="H293" s="44" t="str">
        <f>IF($C293,Analiza_Całość!F293,"")</f>
        <v/>
      </c>
      <c r="I293" s="43" t="str">
        <f>IF($C293,Analiza_Całość!G293,"")</f>
        <v/>
      </c>
      <c r="J293" s="42" t="str">
        <f t="shared" si="118"/>
        <v/>
      </c>
      <c r="K293" s="41" t="str">
        <f>IF($D293,Analiza_Całość!I293,"")</f>
        <v/>
      </c>
      <c r="L293" s="40" t="str">
        <f>IF($D293,Analiza_Całość!J293,"")</f>
        <v/>
      </c>
      <c r="M293" s="17" t="str">
        <f>IF($D293,Analiza_Całość!K293,"")</f>
        <v/>
      </c>
      <c r="N293" s="39" t="str">
        <f>IF($D293,Analiza_Całość!L293,"")</f>
        <v/>
      </c>
    </row>
    <row r="294" spans="2:14" x14ac:dyDescent="0.3">
      <c r="B294" s="21">
        <f>BETAW20L!B293</f>
        <v>43994</v>
      </c>
      <c r="C294" s="74">
        <f t="shared" ref="C294:C297" si="119">IF(AND(D294,D295),1,0)</f>
        <v>0</v>
      </c>
      <c r="D294" s="73">
        <f t="shared" ref="D294:D297" si="120">IF(AND($B294&gt;=$E$3,OR($B294&lt;=$E$4,$B295&lt;$E$4)),1,0)</f>
        <v>0</v>
      </c>
      <c r="E294" s="46" t="str">
        <f>IF($D294,IF($D295,Analiza_Całość!C294/Analiza_Całość!C295*E295,100),"")</f>
        <v/>
      </c>
      <c r="F294" s="45" t="str">
        <f>IF($D294,IF($D295,Analiza_Całość!D294/Analiza_Całość!D295*F295,100),"")</f>
        <v/>
      </c>
      <c r="G294" s="41" t="str">
        <f t="shared" ref="G294:G297" si="121">IF($D294,(F294/E294-1)*100,"")</f>
        <v/>
      </c>
      <c r="H294" s="44" t="str">
        <f>IF($C294,Analiza_Całość!F294,"")</f>
        <v/>
      </c>
      <c r="I294" s="43" t="str">
        <f>IF($C294,Analiza_Całość!G294,"")</f>
        <v/>
      </c>
      <c r="J294" s="42" t="str">
        <f t="shared" ref="J294:J297" si="122">IF($C294,I294-H294,"")</f>
        <v/>
      </c>
      <c r="K294" s="41" t="str">
        <f>IF($D294,Analiza_Całość!I294,"")</f>
        <v/>
      </c>
      <c r="L294" s="40" t="str">
        <f>IF($D294,Analiza_Całość!J294,"")</f>
        <v/>
      </c>
      <c r="M294" s="17" t="str">
        <f>IF($D294,Analiza_Całość!K294,"")</f>
        <v/>
      </c>
      <c r="N294" s="39" t="str">
        <f>IF($D294,Analiza_Całość!L294,"")</f>
        <v/>
      </c>
    </row>
    <row r="295" spans="2:14" x14ac:dyDescent="0.3">
      <c r="B295" s="21">
        <f>BETAW20L!B294</f>
        <v>43992</v>
      </c>
      <c r="C295" s="74">
        <f t="shared" si="119"/>
        <v>0</v>
      </c>
      <c r="D295" s="73">
        <f t="shared" si="120"/>
        <v>0</v>
      </c>
      <c r="E295" s="46" t="str">
        <f>IF($D295,IF($D296,Analiza_Całość!C295/Analiza_Całość!C296*E296,100),"")</f>
        <v/>
      </c>
      <c r="F295" s="45" t="str">
        <f>IF($D295,IF($D296,Analiza_Całość!D295/Analiza_Całość!D296*F296,100),"")</f>
        <v/>
      </c>
      <c r="G295" s="41" t="str">
        <f t="shared" si="121"/>
        <v/>
      </c>
      <c r="H295" s="44" t="str">
        <f>IF($C295,Analiza_Całość!F295,"")</f>
        <v/>
      </c>
      <c r="I295" s="43" t="str">
        <f>IF($C295,Analiza_Całość!G295,"")</f>
        <v/>
      </c>
      <c r="J295" s="42" t="str">
        <f t="shared" si="122"/>
        <v/>
      </c>
      <c r="K295" s="41" t="str">
        <f>IF($D295,Analiza_Całość!I295,"")</f>
        <v/>
      </c>
      <c r="L295" s="40" t="str">
        <f>IF($D295,Analiza_Całość!J295,"")</f>
        <v/>
      </c>
      <c r="M295" s="17" t="str">
        <f>IF($D295,Analiza_Całość!K295,"")</f>
        <v/>
      </c>
      <c r="N295" s="39" t="str">
        <f>IF($D295,Analiza_Całość!L295,"")</f>
        <v/>
      </c>
    </row>
    <row r="296" spans="2:14" x14ac:dyDescent="0.3">
      <c r="B296" s="21">
        <f>BETAW20L!B295</f>
        <v>43991</v>
      </c>
      <c r="C296" s="74">
        <f t="shared" si="119"/>
        <v>0</v>
      </c>
      <c r="D296" s="73">
        <f t="shared" si="120"/>
        <v>0</v>
      </c>
      <c r="E296" s="46" t="str">
        <f>IF($D296,IF($D297,Analiza_Całość!C296/Analiza_Całość!C297*E297,100),"")</f>
        <v/>
      </c>
      <c r="F296" s="45" t="str">
        <f>IF($D296,IF($D297,Analiza_Całość!D296/Analiza_Całość!D297*F297,100),"")</f>
        <v/>
      </c>
      <c r="G296" s="41" t="str">
        <f t="shared" si="121"/>
        <v/>
      </c>
      <c r="H296" s="44" t="str">
        <f>IF($C296,Analiza_Całość!F296,"")</f>
        <v/>
      </c>
      <c r="I296" s="43" t="str">
        <f>IF($C296,Analiza_Całość!G296,"")</f>
        <v/>
      </c>
      <c r="J296" s="42" t="str">
        <f t="shared" si="122"/>
        <v/>
      </c>
      <c r="K296" s="41" t="str">
        <f>IF($D296,Analiza_Całość!I296,"")</f>
        <v/>
      </c>
      <c r="L296" s="40" t="str">
        <f>IF($D296,Analiza_Całość!J296,"")</f>
        <v/>
      </c>
      <c r="M296" s="17" t="str">
        <f>IF($D296,Analiza_Całość!K296,"")</f>
        <v/>
      </c>
      <c r="N296" s="39" t="str">
        <f>IF($D296,Analiza_Całość!L296,"")</f>
        <v/>
      </c>
    </row>
    <row r="297" spans="2:14" x14ac:dyDescent="0.3">
      <c r="B297" s="21">
        <f>BETAW20L!B296</f>
        <v>43990</v>
      </c>
      <c r="C297" s="74">
        <f t="shared" si="119"/>
        <v>0</v>
      </c>
      <c r="D297" s="73">
        <f t="shared" si="120"/>
        <v>0</v>
      </c>
      <c r="E297" s="46" t="str">
        <f>IF($D297,IF($D298,Analiza_Całość!C297/Analiza_Całość!C298*E298,100),"")</f>
        <v/>
      </c>
      <c r="F297" s="45" t="str">
        <f>IF($D297,IF($D298,Analiza_Całość!D297/Analiza_Całość!D298*F298,100),"")</f>
        <v/>
      </c>
      <c r="G297" s="41" t="str">
        <f t="shared" si="121"/>
        <v/>
      </c>
      <c r="H297" s="44" t="str">
        <f>IF($C297,Analiza_Całość!F297,"")</f>
        <v/>
      </c>
      <c r="I297" s="43" t="str">
        <f>IF($C297,Analiza_Całość!G297,"")</f>
        <v/>
      </c>
      <c r="J297" s="42" t="str">
        <f t="shared" si="122"/>
        <v/>
      </c>
      <c r="K297" s="41" t="str">
        <f>IF($D297,Analiza_Całość!I297,"")</f>
        <v/>
      </c>
      <c r="L297" s="40" t="str">
        <f>IF($D297,Analiza_Całość!J297,"")</f>
        <v/>
      </c>
      <c r="M297" s="17" t="str">
        <f>IF($D297,Analiza_Całość!K297,"")</f>
        <v/>
      </c>
      <c r="N297" s="39" t="str">
        <f>IF($D297,Analiza_Całość!L297,"")</f>
        <v/>
      </c>
    </row>
    <row r="298" spans="2:14" x14ac:dyDescent="0.3">
      <c r="B298" s="21">
        <f>BETAW20L!B297</f>
        <v>43987</v>
      </c>
      <c r="C298" s="74">
        <f t="shared" ref="C298:C302" si="123">IF(AND(D298,D299),1,0)</f>
        <v>0</v>
      </c>
      <c r="D298" s="73">
        <f t="shared" ref="D298:D302" si="124">IF(AND($B298&gt;=$E$3,OR($B298&lt;=$E$4,$B299&lt;$E$4)),1,0)</f>
        <v>0</v>
      </c>
      <c r="E298" s="46" t="str">
        <f>IF($D298,IF($D299,Analiza_Całość!C298/Analiza_Całość!C299*E299,100),"")</f>
        <v/>
      </c>
      <c r="F298" s="45" t="str">
        <f>IF($D298,IF($D299,Analiza_Całość!D298/Analiza_Całość!D299*F299,100),"")</f>
        <v/>
      </c>
      <c r="G298" s="41" t="str">
        <f t="shared" ref="G298:G302" si="125">IF($D298,(F298/E298-1)*100,"")</f>
        <v/>
      </c>
      <c r="H298" s="44" t="str">
        <f>IF($C298,Analiza_Całość!F298,"")</f>
        <v/>
      </c>
      <c r="I298" s="43" t="str">
        <f>IF($C298,Analiza_Całość!G298,"")</f>
        <v/>
      </c>
      <c r="J298" s="42" t="str">
        <f t="shared" ref="J298:J302" si="126">IF($C298,I298-H298,"")</f>
        <v/>
      </c>
      <c r="K298" s="41" t="str">
        <f>IF($D298,Analiza_Całość!I298,"")</f>
        <v/>
      </c>
      <c r="L298" s="40" t="str">
        <f>IF($D298,Analiza_Całość!J298,"")</f>
        <v/>
      </c>
      <c r="M298" s="17" t="str">
        <f>IF($D298,Analiza_Całość!K298,"")</f>
        <v/>
      </c>
      <c r="N298" s="39" t="str">
        <f>IF($D298,Analiza_Całość!L298,"")</f>
        <v/>
      </c>
    </row>
    <row r="299" spans="2:14" x14ac:dyDescent="0.3">
      <c r="B299" s="21">
        <f>BETAW20L!B298</f>
        <v>43986</v>
      </c>
      <c r="C299" s="74">
        <f t="shared" si="123"/>
        <v>0</v>
      </c>
      <c r="D299" s="73">
        <f t="shared" si="124"/>
        <v>0</v>
      </c>
      <c r="E299" s="46" t="str">
        <f>IF($D299,IF($D300,Analiza_Całość!C299/Analiza_Całość!C300*E300,100),"")</f>
        <v/>
      </c>
      <c r="F299" s="45" t="str">
        <f>IF($D299,IF($D300,Analiza_Całość!D299/Analiza_Całość!D300*F300,100),"")</f>
        <v/>
      </c>
      <c r="G299" s="41" t="str">
        <f t="shared" si="125"/>
        <v/>
      </c>
      <c r="H299" s="44" t="str">
        <f>IF($C299,Analiza_Całość!F299,"")</f>
        <v/>
      </c>
      <c r="I299" s="43" t="str">
        <f>IF($C299,Analiza_Całość!G299,"")</f>
        <v/>
      </c>
      <c r="J299" s="42" t="str">
        <f t="shared" si="126"/>
        <v/>
      </c>
      <c r="K299" s="41" t="str">
        <f>IF($D299,Analiza_Całość!I299,"")</f>
        <v/>
      </c>
      <c r="L299" s="40" t="str">
        <f>IF($D299,Analiza_Całość!J299,"")</f>
        <v/>
      </c>
      <c r="M299" s="17" t="str">
        <f>IF($D299,Analiza_Całość!K299,"")</f>
        <v/>
      </c>
      <c r="N299" s="39" t="str">
        <f>IF($D299,Analiza_Całość!L299,"")</f>
        <v/>
      </c>
    </row>
    <row r="300" spans="2:14" x14ac:dyDescent="0.3">
      <c r="B300" s="21">
        <f>BETAW20L!B299</f>
        <v>43985</v>
      </c>
      <c r="C300" s="74">
        <f t="shared" si="123"/>
        <v>0</v>
      </c>
      <c r="D300" s="73">
        <f t="shared" si="124"/>
        <v>0</v>
      </c>
      <c r="E300" s="46" t="str">
        <f>IF($D300,IF($D301,Analiza_Całość!C300/Analiza_Całość!C301*E301,100),"")</f>
        <v/>
      </c>
      <c r="F300" s="45" t="str">
        <f>IF($D300,IF($D301,Analiza_Całość!D300/Analiza_Całość!D301*F301,100),"")</f>
        <v/>
      </c>
      <c r="G300" s="41" t="str">
        <f t="shared" si="125"/>
        <v/>
      </c>
      <c r="H300" s="44" t="str">
        <f>IF($C300,Analiza_Całość!F300,"")</f>
        <v/>
      </c>
      <c r="I300" s="43" t="str">
        <f>IF($C300,Analiza_Całość!G300,"")</f>
        <v/>
      </c>
      <c r="J300" s="42" t="str">
        <f t="shared" si="126"/>
        <v/>
      </c>
      <c r="K300" s="41" t="str">
        <f>IF($D300,Analiza_Całość!I300,"")</f>
        <v/>
      </c>
      <c r="L300" s="40" t="str">
        <f>IF($D300,Analiza_Całość!J300,"")</f>
        <v/>
      </c>
      <c r="M300" s="17" t="str">
        <f>IF($D300,Analiza_Całość!K300,"")</f>
        <v/>
      </c>
      <c r="N300" s="39" t="str">
        <f>IF($D300,Analiza_Całość!L300,"")</f>
        <v/>
      </c>
    </row>
    <row r="301" spans="2:14" x14ac:dyDescent="0.3">
      <c r="B301" s="21">
        <f>BETAW20L!B300</f>
        <v>43984</v>
      </c>
      <c r="C301" s="74">
        <f t="shared" si="123"/>
        <v>0</v>
      </c>
      <c r="D301" s="73">
        <f t="shared" si="124"/>
        <v>0</v>
      </c>
      <c r="E301" s="46" t="str">
        <f>IF($D301,IF($D302,Analiza_Całość!C301/Analiza_Całość!C302*E302,100),"")</f>
        <v/>
      </c>
      <c r="F301" s="45" t="str">
        <f>IF($D301,IF($D302,Analiza_Całość!D301/Analiza_Całość!D302*F302,100),"")</f>
        <v/>
      </c>
      <c r="G301" s="41" t="str">
        <f t="shared" si="125"/>
        <v/>
      </c>
      <c r="H301" s="44" t="str">
        <f>IF($C301,Analiza_Całość!F301,"")</f>
        <v/>
      </c>
      <c r="I301" s="43" t="str">
        <f>IF($C301,Analiza_Całość!G301,"")</f>
        <v/>
      </c>
      <c r="J301" s="42" t="str">
        <f t="shared" si="126"/>
        <v/>
      </c>
      <c r="K301" s="41" t="str">
        <f>IF($D301,Analiza_Całość!I301,"")</f>
        <v/>
      </c>
      <c r="L301" s="40" t="str">
        <f>IF($D301,Analiza_Całość!J301,"")</f>
        <v/>
      </c>
      <c r="M301" s="17" t="str">
        <f>IF($D301,Analiza_Całość!K301,"")</f>
        <v/>
      </c>
      <c r="N301" s="39" t="str">
        <f>IF($D301,Analiza_Całość!L301,"")</f>
        <v/>
      </c>
    </row>
    <row r="302" spans="2:14" x14ac:dyDescent="0.3">
      <c r="B302" s="21">
        <f>BETAW20L!B301</f>
        <v>43983</v>
      </c>
      <c r="C302" s="74">
        <f t="shared" si="123"/>
        <v>0</v>
      </c>
      <c r="D302" s="73">
        <f t="shared" si="124"/>
        <v>0</v>
      </c>
      <c r="E302" s="46" t="str">
        <f>IF($D302,IF($D303,Analiza_Całość!C302/Analiza_Całość!C303*E303,100),"")</f>
        <v/>
      </c>
      <c r="F302" s="45" t="str">
        <f>IF($D302,IF($D303,Analiza_Całość!D302/Analiza_Całość!D303*F303,100),"")</f>
        <v/>
      </c>
      <c r="G302" s="41" t="str">
        <f t="shared" si="125"/>
        <v/>
      </c>
      <c r="H302" s="44" t="str">
        <f>IF($C302,Analiza_Całość!F302,"")</f>
        <v/>
      </c>
      <c r="I302" s="43" t="str">
        <f>IF($C302,Analiza_Całość!G302,"")</f>
        <v/>
      </c>
      <c r="J302" s="42" t="str">
        <f t="shared" si="126"/>
        <v/>
      </c>
      <c r="K302" s="41" t="str">
        <f>IF($D302,Analiza_Całość!I302,"")</f>
        <v/>
      </c>
      <c r="L302" s="40" t="str">
        <f>IF($D302,Analiza_Całość!J302,"")</f>
        <v/>
      </c>
      <c r="M302" s="17" t="str">
        <f>IF($D302,Analiza_Całość!K302,"")</f>
        <v/>
      </c>
      <c r="N302" s="39" t="str">
        <f>IF($D302,Analiza_Całość!L302,"")</f>
        <v/>
      </c>
    </row>
    <row r="303" spans="2:14" x14ac:dyDescent="0.3">
      <c r="B303" s="21">
        <f>BETAW20L!B302</f>
        <v>43980</v>
      </c>
      <c r="C303" s="74">
        <f t="shared" ref="C303:C307" si="127">IF(AND(D303,D304),1,0)</f>
        <v>0</v>
      </c>
      <c r="D303" s="73">
        <f t="shared" ref="D303:D307" si="128">IF(AND($B303&gt;=$E$3,OR($B303&lt;=$E$4,$B304&lt;$E$4)),1,0)</f>
        <v>0</v>
      </c>
      <c r="E303" s="46" t="str">
        <f>IF($D303,IF($D304,Analiza_Całość!C303/Analiza_Całość!C304*E304,100),"")</f>
        <v/>
      </c>
      <c r="F303" s="45" t="str">
        <f>IF($D303,IF($D304,Analiza_Całość!D303/Analiza_Całość!D304*F304,100),"")</f>
        <v/>
      </c>
      <c r="G303" s="41" t="str">
        <f t="shared" ref="G303:G307" si="129">IF($D303,(F303/E303-1)*100,"")</f>
        <v/>
      </c>
      <c r="H303" s="44" t="str">
        <f>IF($C303,Analiza_Całość!F303,"")</f>
        <v/>
      </c>
      <c r="I303" s="43" t="str">
        <f>IF($C303,Analiza_Całość!G303,"")</f>
        <v/>
      </c>
      <c r="J303" s="42" t="str">
        <f t="shared" ref="J303:J307" si="130">IF($C303,I303-H303,"")</f>
        <v/>
      </c>
      <c r="K303" s="41" t="str">
        <f>IF($D303,Analiza_Całość!I303,"")</f>
        <v/>
      </c>
      <c r="L303" s="40" t="str">
        <f>IF($D303,Analiza_Całość!J303,"")</f>
        <v/>
      </c>
      <c r="M303" s="17" t="str">
        <f>IF($D303,Analiza_Całość!K303,"")</f>
        <v/>
      </c>
      <c r="N303" s="39" t="str">
        <f>IF($D303,Analiza_Całość!L303,"")</f>
        <v/>
      </c>
    </row>
    <row r="304" spans="2:14" x14ac:dyDescent="0.3">
      <c r="B304" s="21">
        <f>BETAW20L!B303</f>
        <v>43979</v>
      </c>
      <c r="C304" s="74">
        <f t="shared" si="127"/>
        <v>0</v>
      </c>
      <c r="D304" s="73">
        <f t="shared" si="128"/>
        <v>0</v>
      </c>
      <c r="E304" s="46" t="str">
        <f>IF($D304,IF($D305,Analiza_Całość!C304/Analiza_Całość!C305*E305,100),"")</f>
        <v/>
      </c>
      <c r="F304" s="45" t="str">
        <f>IF($D304,IF($D305,Analiza_Całość!D304/Analiza_Całość!D305*F305,100),"")</f>
        <v/>
      </c>
      <c r="G304" s="41" t="str">
        <f t="shared" si="129"/>
        <v/>
      </c>
      <c r="H304" s="44" t="str">
        <f>IF($C304,Analiza_Całość!F304,"")</f>
        <v/>
      </c>
      <c r="I304" s="43" t="str">
        <f>IF($C304,Analiza_Całość!G304,"")</f>
        <v/>
      </c>
      <c r="J304" s="42" t="str">
        <f t="shared" si="130"/>
        <v/>
      </c>
      <c r="K304" s="41" t="str">
        <f>IF($D304,Analiza_Całość!I304,"")</f>
        <v/>
      </c>
      <c r="L304" s="40" t="str">
        <f>IF($D304,Analiza_Całość!J304,"")</f>
        <v/>
      </c>
      <c r="M304" s="17" t="str">
        <f>IF($D304,Analiza_Całość!K304,"")</f>
        <v/>
      </c>
      <c r="N304" s="39" t="str">
        <f>IF($D304,Analiza_Całość!L304,"")</f>
        <v/>
      </c>
    </row>
    <row r="305" spans="2:14" x14ac:dyDescent="0.3">
      <c r="B305" s="21">
        <f>BETAW20L!B304</f>
        <v>43978</v>
      </c>
      <c r="C305" s="74">
        <f t="shared" si="127"/>
        <v>0</v>
      </c>
      <c r="D305" s="73">
        <f t="shared" si="128"/>
        <v>0</v>
      </c>
      <c r="E305" s="46" t="str">
        <f>IF($D305,IF($D306,Analiza_Całość!C305/Analiza_Całość!C306*E306,100),"")</f>
        <v/>
      </c>
      <c r="F305" s="45" t="str">
        <f>IF($D305,IF($D306,Analiza_Całość!D305/Analiza_Całość!D306*F306,100),"")</f>
        <v/>
      </c>
      <c r="G305" s="41" t="str">
        <f t="shared" si="129"/>
        <v/>
      </c>
      <c r="H305" s="44" t="str">
        <f>IF($C305,Analiza_Całość!F305,"")</f>
        <v/>
      </c>
      <c r="I305" s="43" t="str">
        <f>IF($C305,Analiza_Całość!G305,"")</f>
        <v/>
      </c>
      <c r="J305" s="42" t="str">
        <f t="shared" si="130"/>
        <v/>
      </c>
      <c r="K305" s="41" t="str">
        <f>IF($D305,Analiza_Całość!I305,"")</f>
        <v/>
      </c>
      <c r="L305" s="40" t="str">
        <f>IF($D305,Analiza_Całość!J305,"")</f>
        <v/>
      </c>
      <c r="M305" s="17" t="str">
        <f>IF($D305,Analiza_Całość!K305,"")</f>
        <v/>
      </c>
      <c r="N305" s="39" t="str">
        <f>IF($D305,Analiza_Całość!L305,"")</f>
        <v/>
      </c>
    </row>
    <row r="306" spans="2:14" x14ac:dyDescent="0.3">
      <c r="B306" s="21">
        <f>BETAW20L!B305</f>
        <v>43977</v>
      </c>
      <c r="C306" s="74">
        <f t="shared" si="127"/>
        <v>0</v>
      </c>
      <c r="D306" s="73">
        <f t="shared" si="128"/>
        <v>0</v>
      </c>
      <c r="E306" s="46" t="str">
        <f>IF($D306,IF($D307,Analiza_Całość!C306/Analiza_Całość!C307*E307,100),"")</f>
        <v/>
      </c>
      <c r="F306" s="45" t="str">
        <f>IF($D306,IF($D307,Analiza_Całość!D306/Analiza_Całość!D307*F307,100),"")</f>
        <v/>
      </c>
      <c r="G306" s="41" t="str">
        <f t="shared" si="129"/>
        <v/>
      </c>
      <c r="H306" s="44" t="str">
        <f>IF($C306,Analiza_Całość!F306,"")</f>
        <v/>
      </c>
      <c r="I306" s="43" t="str">
        <f>IF($C306,Analiza_Całość!G306,"")</f>
        <v/>
      </c>
      <c r="J306" s="42" t="str">
        <f t="shared" si="130"/>
        <v/>
      </c>
      <c r="K306" s="41" t="str">
        <f>IF($D306,Analiza_Całość!I306,"")</f>
        <v/>
      </c>
      <c r="L306" s="40" t="str">
        <f>IF($D306,Analiza_Całość!J306,"")</f>
        <v/>
      </c>
      <c r="M306" s="17" t="str">
        <f>IF($D306,Analiza_Całość!K306,"")</f>
        <v/>
      </c>
      <c r="N306" s="39" t="str">
        <f>IF($D306,Analiza_Całość!L306,"")</f>
        <v/>
      </c>
    </row>
    <row r="307" spans="2:14" x14ac:dyDescent="0.3">
      <c r="B307" s="21">
        <f>BETAW20L!B306</f>
        <v>43976</v>
      </c>
      <c r="C307" s="74">
        <f t="shared" si="127"/>
        <v>0</v>
      </c>
      <c r="D307" s="73">
        <f t="shared" si="128"/>
        <v>0</v>
      </c>
      <c r="E307" s="46" t="str">
        <f>IF($D307,IF($D308,Analiza_Całość!C307/Analiza_Całość!C308*E308,100),"")</f>
        <v/>
      </c>
      <c r="F307" s="45" t="str">
        <f>IF($D307,IF($D308,Analiza_Całość!D307/Analiza_Całość!D308*F308,100),"")</f>
        <v/>
      </c>
      <c r="G307" s="41" t="str">
        <f t="shared" si="129"/>
        <v/>
      </c>
      <c r="H307" s="44" t="str">
        <f>IF($C307,Analiza_Całość!F307,"")</f>
        <v/>
      </c>
      <c r="I307" s="43" t="str">
        <f>IF($C307,Analiza_Całość!G307,"")</f>
        <v/>
      </c>
      <c r="J307" s="42" t="str">
        <f t="shared" si="130"/>
        <v/>
      </c>
      <c r="K307" s="41" t="str">
        <f>IF($D307,Analiza_Całość!I307,"")</f>
        <v/>
      </c>
      <c r="L307" s="40" t="str">
        <f>IF($D307,Analiza_Całość!J307,"")</f>
        <v/>
      </c>
      <c r="M307" s="17" t="str">
        <f>IF($D307,Analiza_Całość!K307,"")</f>
        <v/>
      </c>
      <c r="N307" s="39" t="str">
        <f>IF($D307,Analiza_Całość!L307,"")</f>
        <v/>
      </c>
    </row>
    <row r="308" spans="2:14" x14ac:dyDescent="0.3">
      <c r="B308" s="21">
        <f>BETAW20L!B307</f>
        <v>43973</v>
      </c>
      <c r="C308" s="74">
        <f t="shared" ref="C308:C312" si="131">IF(AND(D308,D309),1,0)</f>
        <v>0</v>
      </c>
      <c r="D308" s="73">
        <f t="shared" ref="D308:D312" si="132">IF(AND($B308&gt;=$E$3,OR($B308&lt;=$E$4,$B309&lt;$E$4)),1,0)</f>
        <v>0</v>
      </c>
      <c r="E308" s="46" t="str">
        <f>IF($D308,IF($D309,Analiza_Całość!C308/Analiza_Całość!C309*E309,100),"")</f>
        <v/>
      </c>
      <c r="F308" s="45" t="str">
        <f>IF($D308,IF($D309,Analiza_Całość!D308/Analiza_Całość!D309*F309,100),"")</f>
        <v/>
      </c>
      <c r="G308" s="41" t="str">
        <f t="shared" ref="G308:G312" si="133">IF($D308,(F308/E308-1)*100,"")</f>
        <v/>
      </c>
      <c r="H308" s="44" t="str">
        <f>IF($C308,Analiza_Całość!F308,"")</f>
        <v/>
      </c>
      <c r="I308" s="43" t="str">
        <f>IF($C308,Analiza_Całość!G308,"")</f>
        <v/>
      </c>
      <c r="J308" s="42" t="str">
        <f t="shared" ref="J308:J312" si="134">IF($C308,I308-H308,"")</f>
        <v/>
      </c>
      <c r="K308" s="41" t="str">
        <f>IF($D308,Analiza_Całość!I308,"")</f>
        <v/>
      </c>
      <c r="L308" s="40" t="str">
        <f>IF($D308,Analiza_Całość!J308,"")</f>
        <v/>
      </c>
      <c r="M308" s="17" t="str">
        <f>IF($D308,Analiza_Całość!K308,"")</f>
        <v/>
      </c>
      <c r="N308" s="39" t="str">
        <f>IF($D308,Analiza_Całość!L308,"")</f>
        <v/>
      </c>
    </row>
    <row r="309" spans="2:14" x14ac:dyDescent="0.3">
      <c r="B309" s="21">
        <f>BETAW20L!B308</f>
        <v>43972</v>
      </c>
      <c r="C309" s="74">
        <f t="shared" si="131"/>
        <v>0</v>
      </c>
      <c r="D309" s="73">
        <f t="shared" si="132"/>
        <v>0</v>
      </c>
      <c r="E309" s="46" t="str">
        <f>IF($D309,IF($D310,Analiza_Całość!C309/Analiza_Całość!C310*E310,100),"")</f>
        <v/>
      </c>
      <c r="F309" s="45" t="str">
        <f>IF($D309,IF($D310,Analiza_Całość!D309/Analiza_Całość!D310*F310,100),"")</f>
        <v/>
      </c>
      <c r="G309" s="41" t="str">
        <f t="shared" si="133"/>
        <v/>
      </c>
      <c r="H309" s="44" t="str">
        <f>IF($C309,Analiza_Całość!F309,"")</f>
        <v/>
      </c>
      <c r="I309" s="43" t="str">
        <f>IF($C309,Analiza_Całość!G309,"")</f>
        <v/>
      </c>
      <c r="J309" s="42" t="str">
        <f t="shared" si="134"/>
        <v/>
      </c>
      <c r="K309" s="41" t="str">
        <f>IF($D309,Analiza_Całość!I309,"")</f>
        <v/>
      </c>
      <c r="L309" s="40" t="str">
        <f>IF($D309,Analiza_Całość!J309,"")</f>
        <v/>
      </c>
      <c r="M309" s="17" t="str">
        <f>IF($D309,Analiza_Całość!K309,"")</f>
        <v/>
      </c>
      <c r="N309" s="39" t="str">
        <f>IF($D309,Analiza_Całość!L309,"")</f>
        <v/>
      </c>
    </row>
    <row r="310" spans="2:14" x14ac:dyDescent="0.3">
      <c r="B310" s="21">
        <f>BETAW20L!B309</f>
        <v>43971</v>
      </c>
      <c r="C310" s="74">
        <f t="shared" si="131"/>
        <v>0</v>
      </c>
      <c r="D310" s="73">
        <f t="shared" si="132"/>
        <v>0</v>
      </c>
      <c r="E310" s="46" t="str">
        <f>IF($D310,IF($D311,Analiza_Całość!C310/Analiza_Całość!C311*E311,100),"")</f>
        <v/>
      </c>
      <c r="F310" s="45" t="str">
        <f>IF($D310,IF($D311,Analiza_Całość!D310/Analiza_Całość!D311*F311,100),"")</f>
        <v/>
      </c>
      <c r="G310" s="41" t="str">
        <f t="shared" si="133"/>
        <v/>
      </c>
      <c r="H310" s="44" t="str">
        <f>IF($C310,Analiza_Całość!F310,"")</f>
        <v/>
      </c>
      <c r="I310" s="43" t="str">
        <f>IF($C310,Analiza_Całość!G310,"")</f>
        <v/>
      </c>
      <c r="J310" s="42" t="str">
        <f t="shared" si="134"/>
        <v/>
      </c>
      <c r="K310" s="41" t="str">
        <f>IF($D310,Analiza_Całość!I310,"")</f>
        <v/>
      </c>
      <c r="L310" s="40" t="str">
        <f>IF($D310,Analiza_Całość!J310,"")</f>
        <v/>
      </c>
      <c r="M310" s="17" t="str">
        <f>IF($D310,Analiza_Całość!K310,"")</f>
        <v/>
      </c>
      <c r="N310" s="39" t="str">
        <f>IF($D310,Analiza_Całość!L310,"")</f>
        <v/>
      </c>
    </row>
    <row r="311" spans="2:14" x14ac:dyDescent="0.3">
      <c r="B311" s="21">
        <f>BETAW20L!B310</f>
        <v>43970</v>
      </c>
      <c r="C311" s="74">
        <f t="shared" si="131"/>
        <v>0</v>
      </c>
      <c r="D311" s="73">
        <f t="shared" si="132"/>
        <v>0</v>
      </c>
      <c r="E311" s="46" t="str">
        <f>IF($D311,IF($D312,Analiza_Całość!C311/Analiza_Całość!C312*E312,100),"")</f>
        <v/>
      </c>
      <c r="F311" s="45" t="str">
        <f>IF($D311,IF($D312,Analiza_Całość!D311/Analiza_Całość!D312*F312,100),"")</f>
        <v/>
      </c>
      <c r="G311" s="41" t="str">
        <f t="shared" si="133"/>
        <v/>
      </c>
      <c r="H311" s="44" t="str">
        <f>IF($C311,Analiza_Całość!F311,"")</f>
        <v/>
      </c>
      <c r="I311" s="43" t="str">
        <f>IF($C311,Analiza_Całość!G311,"")</f>
        <v/>
      </c>
      <c r="J311" s="42" t="str">
        <f t="shared" si="134"/>
        <v/>
      </c>
      <c r="K311" s="41" t="str">
        <f>IF($D311,Analiza_Całość!I311,"")</f>
        <v/>
      </c>
      <c r="L311" s="40" t="str">
        <f>IF($D311,Analiza_Całość!J311,"")</f>
        <v/>
      </c>
      <c r="M311" s="17" t="str">
        <f>IF($D311,Analiza_Całość!K311,"")</f>
        <v/>
      </c>
      <c r="N311" s="39" t="str">
        <f>IF($D311,Analiza_Całość!L311,"")</f>
        <v/>
      </c>
    </row>
    <row r="312" spans="2:14" x14ac:dyDescent="0.3">
      <c r="B312" s="21">
        <f>BETAW20L!B311</f>
        <v>43969</v>
      </c>
      <c r="C312" s="74">
        <f t="shared" si="131"/>
        <v>0</v>
      </c>
      <c r="D312" s="73">
        <f t="shared" si="132"/>
        <v>0</v>
      </c>
      <c r="E312" s="46" t="str">
        <f>IF($D312,IF($D313,Analiza_Całość!C312/Analiza_Całość!C313*E313,100),"")</f>
        <v/>
      </c>
      <c r="F312" s="45" t="str">
        <f>IF($D312,IF($D313,Analiza_Całość!D312/Analiza_Całość!D313*F313,100),"")</f>
        <v/>
      </c>
      <c r="G312" s="41" t="str">
        <f t="shared" si="133"/>
        <v/>
      </c>
      <c r="H312" s="44" t="str">
        <f>IF($C312,Analiza_Całość!F312,"")</f>
        <v/>
      </c>
      <c r="I312" s="43" t="str">
        <f>IF($C312,Analiza_Całość!G312,"")</f>
        <v/>
      </c>
      <c r="J312" s="42" t="str">
        <f t="shared" si="134"/>
        <v/>
      </c>
      <c r="K312" s="41" t="str">
        <f>IF($D312,Analiza_Całość!I312,"")</f>
        <v/>
      </c>
      <c r="L312" s="40" t="str">
        <f>IF($D312,Analiza_Całość!J312,"")</f>
        <v/>
      </c>
      <c r="M312" s="17" t="str">
        <f>IF($D312,Analiza_Całość!K312,"")</f>
        <v/>
      </c>
      <c r="N312" s="39" t="str">
        <f>IF($D312,Analiza_Całość!L312,"")</f>
        <v/>
      </c>
    </row>
    <row r="313" spans="2:14" x14ac:dyDescent="0.3">
      <c r="B313" s="21">
        <f>BETAW20L!B312</f>
        <v>43966</v>
      </c>
      <c r="C313" s="74">
        <f t="shared" ref="C313:C317" si="135">IF(AND(D313,D314),1,0)</f>
        <v>0</v>
      </c>
      <c r="D313" s="73">
        <f t="shared" ref="D313:D317" si="136">IF(AND($B313&gt;=$E$3,OR($B313&lt;=$E$4,$B314&lt;$E$4)),1,0)</f>
        <v>0</v>
      </c>
      <c r="E313" s="46" t="str">
        <f>IF($D313,IF($D314,Analiza_Całość!C313/Analiza_Całość!C314*E314,100),"")</f>
        <v/>
      </c>
      <c r="F313" s="45" t="str">
        <f>IF($D313,IF($D314,Analiza_Całość!D313/Analiza_Całość!D314*F314,100),"")</f>
        <v/>
      </c>
      <c r="G313" s="41" t="str">
        <f t="shared" ref="G313:G317" si="137">IF($D313,(F313/E313-1)*100,"")</f>
        <v/>
      </c>
      <c r="H313" s="44" t="str">
        <f>IF($C313,Analiza_Całość!F313,"")</f>
        <v/>
      </c>
      <c r="I313" s="43" t="str">
        <f>IF($C313,Analiza_Całość!G313,"")</f>
        <v/>
      </c>
      <c r="J313" s="42" t="str">
        <f t="shared" ref="J313:J317" si="138">IF($C313,I313-H313,"")</f>
        <v/>
      </c>
      <c r="K313" s="41" t="str">
        <f>IF($D313,Analiza_Całość!I313,"")</f>
        <v/>
      </c>
      <c r="L313" s="40" t="str">
        <f>IF($D313,Analiza_Całość!J313,"")</f>
        <v/>
      </c>
      <c r="M313" s="17" t="str">
        <f>IF($D313,Analiza_Całość!K313,"")</f>
        <v/>
      </c>
      <c r="N313" s="39" t="str">
        <f>IF($D313,Analiza_Całość!L313,"")</f>
        <v/>
      </c>
    </row>
    <row r="314" spans="2:14" x14ac:dyDescent="0.3">
      <c r="B314" s="21">
        <f>BETAW20L!B313</f>
        <v>43965</v>
      </c>
      <c r="C314" s="74">
        <f t="shared" si="135"/>
        <v>0</v>
      </c>
      <c r="D314" s="73">
        <f t="shared" si="136"/>
        <v>0</v>
      </c>
      <c r="E314" s="46" t="str">
        <f>IF($D314,IF($D315,Analiza_Całość!C314/Analiza_Całość!C315*E315,100),"")</f>
        <v/>
      </c>
      <c r="F314" s="45" t="str">
        <f>IF($D314,IF($D315,Analiza_Całość!D314/Analiza_Całość!D315*F315,100),"")</f>
        <v/>
      </c>
      <c r="G314" s="41" t="str">
        <f t="shared" si="137"/>
        <v/>
      </c>
      <c r="H314" s="44" t="str">
        <f>IF($C314,Analiza_Całość!F314,"")</f>
        <v/>
      </c>
      <c r="I314" s="43" t="str">
        <f>IF($C314,Analiza_Całość!G314,"")</f>
        <v/>
      </c>
      <c r="J314" s="42" t="str">
        <f t="shared" si="138"/>
        <v/>
      </c>
      <c r="K314" s="41" t="str">
        <f>IF($D314,Analiza_Całość!I314,"")</f>
        <v/>
      </c>
      <c r="L314" s="40" t="str">
        <f>IF($D314,Analiza_Całość!J314,"")</f>
        <v/>
      </c>
      <c r="M314" s="17" t="str">
        <f>IF($D314,Analiza_Całość!K314,"")</f>
        <v/>
      </c>
      <c r="N314" s="39" t="str">
        <f>IF($D314,Analiza_Całość!L314,"")</f>
        <v/>
      </c>
    </row>
    <row r="315" spans="2:14" x14ac:dyDescent="0.3">
      <c r="B315" s="21">
        <f>BETAW20L!B314</f>
        <v>43964</v>
      </c>
      <c r="C315" s="74">
        <f t="shared" si="135"/>
        <v>0</v>
      </c>
      <c r="D315" s="73">
        <f t="shared" si="136"/>
        <v>0</v>
      </c>
      <c r="E315" s="46" t="str">
        <f>IF($D315,IF($D316,Analiza_Całość!C315/Analiza_Całość!C316*E316,100),"")</f>
        <v/>
      </c>
      <c r="F315" s="45" t="str">
        <f>IF($D315,IF($D316,Analiza_Całość!D315/Analiza_Całość!D316*F316,100),"")</f>
        <v/>
      </c>
      <c r="G315" s="41" t="str">
        <f t="shared" si="137"/>
        <v/>
      </c>
      <c r="H315" s="44" t="str">
        <f>IF($C315,Analiza_Całość!F315,"")</f>
        <v/>
      </c>
      <c r="I315" s="43" t="str">
        <f>IF($C315,Analiza_Całość!G315,"")</f>
        <v/>
      </c>
      <c r="J315" s="42" t="str">
        <f t="shared" si="138"/>
        <v/>
      </c>
      <c r="K315" s="41" t="str">
        <f>IF($D315,Analiza_Całość!I315,"")</f>
        <v/>
      </c>
      <c r="L315" s="40" t="str">
        <f>IF($D315,Analiza_Całość!J315,"")</f>
        <v/>
      </c>
      <c r="M315" s="17" t="str">
        <f>IF($D315,Analiza_Całość!K315,"")</f>
        <v/>
      </c>
      <c r="N315" s="39" t="str">
        <f>IF($D315,Analiza_Całość!L315,"")</f>
        <v/>
      </c>
    </row>
    <row r="316" spans="2:14" x14ac:dyDescent="0.3">
      <c r="B316" s="21">
        <f>BETAW20L!B315</f>
        <v>43963</v>
      </c>
      <c r="C316" s="74">
        <f t="shared" si="135"/>
        <v>0</v>
      </c>
      <c r="D316" s="73">
        <f t="shared" si="136"/>
        <v>0</v>
      </c>
      <c r="E316" s="46" t="str">
        <f>IF($D316,IF($D317,Analiza_Całość!C316/Analiza_Całość!C317*E317,100),"")</f>
        <v/>
      </c>
      <c r="F316" s="45" t="str">
        <f>IF($D316,IF($D317,Analiza_Całość!D316/Analiza_Całość!D317*F317,100),"")</f>
        <v/>
      </c>
      <c r="G316" s="41" t="str">
        <f t="shared" si="137"/>
        <v/>
      </c>
      <c r="H316" s="44" t="str">
        <f>IF($C316,Analiza_Całość!F316,"")</f>
        <v/>
      </c>
      <c r="I316" s="43" t="str">
        <f>IF($C316,Analiza_Całość!G316,"")</f>
        <v/>
      </c>
      <c r="J316" s="42" t="str">
        <f t="shared" si="138"/>
        <v/>
      </c>
      <c r="K316" s="41" t="str">
        <f>IF($D316,Analiza_Całość!I316,"")</f>
        <v/>
      </c>
      <c r="L316" s="40" t="str">
        <f>IF($D316,Analiza_Całość!J316,"")</f>
        <v/>
      </c>
      <c r="M316" s="17" t="str">
        <f>IF($D316,Analiza_Całość!K316,"")</f>
        <v/>
      </c>
      <c r="N316" s="39" t="str">
        <f>IF($D316,Analiza_Całość!L316,"")</f>
        <v/>
      </c>
    </row>
    <row r="317" spans="2:14" x14ac:dyDescent="0.3">
      <c r="B317" s="21">
        <f>BETAW20L!B316</f>
        <v>43962</v>
      </c>
      <c r="C317" s="74">
        <f t="shared" si="135"/>
        <v>0</v>
      </c>
      <c r="D317" s="73">
        <f t="shared" si="136"/>
        <v>0</v>
      </c>
      <c r="E317" s="46" t="str">
        <f>IF($D317,IF($D318,Analiza_Całość!C317/Analiza_Całość!C318*E318,100),"")</f>
        <v/>
      </c>
      <c r="F317" s="45" t="str">
        <f>IF($D317,IF($D318,Analiza_Całość!D317/Analiza_Całość!D318*F318,100),"")</f>
        <v/>
      </c>
      <c r="G317" s="41" t="str">
        <f t="shared" si="137"/>
        <v/>
      </c>
      <c r="H317" s="44" t="str">
        <f>IF($C317,Analiza_Całość!F317,"")</f>
        <v/>
      </c>
      <c r="I317" s="43" t="str">
        <f>IF($C317,Analiza_Całość!G317,"")</f>
        <v/>
      </c>
      <c r="J317" s="42" t="str">
        <f t="shared" si="138"/>
        <v/>
      </c>
      <c r="K317" s="41" t="str">
        <f>IF($D317,Analiza_Całość!I317,"")</f>
        <v/>
      </c>
      <c r="L317" s="40" t="str">
        <f>IF($D317,Analiza_Całość!J317,"")</f>
        <v/>
      </c>
      <c r="M317" s="17" t="str">
        <f>IF($D317,Analiza_Całość!K317,"")</f>
        <v/>
      </c>
      <c r="N317" s="39" t="str">
        <f>IF($D317,Analiza_Całość!L317,"")</f>
        <v/>
      </c>
    </row>
    <row r="318" spans="2:14" x14ac:dyDescent="0.3">
      <c r="B318" s="21">
        <f>BETAW20L!B317</f>
        <v>43959</v>
      </c>
      <c r="C318" s="74">
        <f t="shared" ref="C318:C322" si="139">IF(AND(D318,D319),1,0)</f>
        <v>0</v>
      </c>
      <c r="D318" s="73">
        <f t="shared" ref="D318:D322" si="140">IF(AND($B318&gt;=$E$3,OR($B318&lt;=$E$4,$B319&lt;$E$4)),1,0)</f>
        <v>0</v>
      </c>
      <c r="E318" s="46" t="str">
        <f>IF($D318,IF($D319,Analiza_Całość!C318/Analiza_Całość!C319*E319,100),"")</f>
        <v/>
      </c>
      <c r="F318" s="45" t="str">
        <f>IF($D318,IF($D319,Analiza_Całość!D318/Analiza_Całość!D319*F319,100),"")</f>
        <v/>
      </c>
      <c r="G318" s="41" t="str">
        <f t="shared" ref="G318:G322" si="141">IF($D318,(F318/E318-1)*100,"")</f>
        <v/>
      </c>
      <c r="H318" s="44" t="str">
        <f>IF($C318,Analiza_Całość!F318,"")</f>
        <v/>
      </c>
      <c r="I318" s="43" t="str">
        <f>IF($C318,Analiza_Całość!G318,"")</f>
        <v/>
      </c>
      <c r="J318" s="42" t="str">
        <f t="shared" ref="J318:J322" si="142">IF($C318,I318-H318,"")</f>
        <v/>
      </c>
      <c r="K318" s="41" t="str">
        <f>IF($D318,Analiza_Całość!I318,"")</f>
        <v/>
      </c>
      <c r="L318" s="40" t="str">
        <f>IF($D318,Analiza_Całość!J318,"")</f>
        <v/>
      </c>
      <c r="M318" s="17" t="str">
        <f>IF($D318,Analiza_Całość!K318,"")</f>
        <v/>
      </c>
      <c r="N318" s="39" t="str">
        <f>IF($D318,Analiza_Całość!L318,"")</f>
        <v/>
      </c>
    </row>
    <row r="319" spans="2:14" x14ac:dyDescent="0.3">
      <c r="B319" s="21">
        <f>BETAW20L!B318</f>
        <v>43958</v>
      </c>
      <c r="C319" s="74">
        <f t="shared" si="139"/>
        <v>0</v>
      </c>
      <c r="D319" s="73">
        <f t="shared" si="140"/>
        <v>0</v>
      </c>
      <c r="E319" s="46" t="str">
        <f>IF($D319,IF($D320,Analiza_Całość!C319/Analiza_Całość!C320*E320,100),"")</f>
        <v/>
      </c>
      <c r="F319" s="45" t="str">
        <f>IF($D319,IF($D320,Analiza_Całość!D319/Analiza_Całość!D320*F320,100),"")</f>
        <v/>
      </c>
      <c r="G319" s="41" t="str">
        <f t="shared" si="141"/>
        <v/>
      </c>
      <c r="H319" s="44" t="str">
        <f>IF($C319,Analiza_Całość!F319,"")</f>
        <v/>
      </c>
      <c r="I319" s="43" t="str">
        <f>IF($C319,Analiza_Całość!G319,"")</f>
        <v/>
      </c>
      <c r="J319" s="42" t="str">
        <f t="shared" si="142"/>
        <v/>
      </c>
      <c r="K319" s="41" t="str">
        <f>IF($D319,Analiza_Całość!I319,"")</f>
        <v/>
      </c>
      <c r="L319" s="40" t="str">
        <f>IF($D319,Analiza_Całość!J319,"")</f>
        <v/>
      </c>
      <c r="M319" s="17" t="str">
        <f>IF($D319,Analiza_Całość!K319,"")</f>
        <v/>
      </c>
      <c r="N319" s="39" t="str">
        <f>IF($D319,Analiza_Całość!L319,"")</f>
        <v/>
      </c>
    </row>
    <row r="320" spans="2:14" x14ac:dyDescent="0.3">
      <c r="B320" s="21">
        <f>BETAW20L!B319</f>
        <v>43957</v>
      </c>
      <c r="C320" s="74">
        <f t="shared" si="139"/>
        <v>0</v>
      </c>
      <c r="D320" s="73">
        <f t="shared" si="140"/>
        <v>0</v>
      </c>
      <c r="E320" s="46" t="str">
        <f>IF($D320,IF($D321,Analiza_Całość!C320/Analiza_Całość!C321*E321,100),"")</f>
        <v/>
      </c>
      <c r="F320" s="45" t="str">
        <f>IF($D320,IF($D321,Analiza_Całość!D320/Analiza_Całość!D321*F321,100),"")</f>
        <v/>
      </c>
      <c r="G320" s="41" t="str">
        <f t="shared" si="141"/>
        <v/>
      </c>
      <c r="H320" s="44" t="str">
        <f>IF($C320,Analiza_Całość!F320,"")</f>
        <v/>
      </c>
      <c r="I320" s="43" t="str">
        <f>IF($C320,Analiza_Całość!G320,"")</f>
        <v/>
      </c>
      <c r="J320" s="42" t="str">
        <f t="shared" si="142"/>
        <v/>
      </c>
      <c r="K320" s="41" t="str">
        <f>IF($D320,Analiza_Całość!I320,"")</f>
        <v/>
      </c>
      <c r="L320" s="40" t="str">
        <f>IF($D320,Analiza_Całość!J320,"")</f>
        <v/>
      </c>
      <c r="M320" s="17" t="str">
        <f>IF($D320,Analiza_Całość!K320,"")</f>
        <v/>
      </c>
      <c r="N320" s="39" t="str">
        <f>IF($D320,Analiza_Całość!L320,"")</f>
        <v/>
      </c>
    </row>
    <row r="321" spans="2:14" x14ac:dyDescent="0.3">
      <c r="B321" s="21">
        <f>BETAW20L!B320</f>
        <v>43956</v>
      </c>
      <c r="C321" s="74">
        <f t="shared" si="139"/>
        <v>0</v>
      </c>
      <c r="D321" s="73">
        <f t="shared" si="140"/>
        <v>0</v>
      </c>
      <c r="E321" s="46" t="str">
        <f>IF($D321,IF($D322,Analiza_Całość!C321/Analiza_Całość!C322*E322,100),"")</f>
        <v/>
      </c>
      <c r="F321" s="45" t="str">
        <f>IF($D321,IF($D322,Analiza_Całość!D321/Analiza_Całość!D322*F322,100),"")</f>
        <v/>
      </c>
      <c r="G321" s="41" t="str">
        <f t="shared" si="141"/>
        <v/>
      </c>
      <c r="H321" s="44" t="str">
        <f>IF($C321,Analiza_Całość!F321,"")</f>
        <v/>
      </c>
      <c r="I321" s="43" t="str">
        <f>IF($C321,Analiza_Całość!G321,"")</f>
        <v/>
      </c>
      <c r="J321" s="42" t="str">
        <f t="shared" si="142"/>
        <v/>
      </c>
      <c r="K321" s="41" t="str">
        <f>IF($D321,Analiza_Całość!I321,"")</f>
        <v/>
      </c>
      <c r="L321" s="40" t="str">
        <f>IF($D321,Analiza_Całość!J321,"")</f>
        <v/>
      </c>
      <c r="M321" s="17" t="str">
        <f>IF($D321,Analiza_Całość!K321,"")</f>
        <v/>
      </c>
      <c r="N321" s="39" t="str">
        <f>IF($D321,Analiza_Całość!L321,"")</f>
        <v/>
      </c>
    </row>
    <row r="322" spans="2:14" x14ac:dyDescent="0.3">
      <c r="B322" s="21">
        <f>BETAW20L!B321</f>
        <v>43955</v>
      </c>
      <c r="C322" s="74">
        <f t="shared" si="139"/>
        <v>0</v>
      </c>
      <c r="D322" s="73">
        <f t="shared" si="140"/>
        <v>0</v>
      </c>
      <c r="E322" s="46" t="str">
        <f>IF($D322,IF($D323,Analiza_Całość!C322/Analiza_Całość!C323*E323,100),"")</f>
        <v/>
      </c>
      <c r="F322" s="45" t="str">
        <f>IF($D322,IF($D323,Analiza_Całość!D322/Analiza_Całość!D323*F323,100),"")</f>
        <v/>
      </c>
      <c r="G322" s="41" t="str">
        <f t="shared" si="141"/>
        <v/>
      </c>
      <c r="H322" s="44" t="str">
        <f>IF($C322,Analiza_Całość!F322,"")</f>
        <v/>
      </c>
      <c r="I322" s="43" t="str">
        <f>IF($C322,Analiza_Całość!G322,"")</f>
        <v/>
      </c>
      <c r="J322" s="42" t="str">
        <f t="shared" si="142"/>
        <v/>
      </c>
      <c r="K322" s="41" t="str">
        <f>IF($D322,Analiza_Całość!I322,"")</f>
        <v/>
      </c>
      <c r="L322" s="40" t="str">
        <f>IF($D322,Analiza_Całość!J322,"")</f>
        <v/>
      </c>
      <c r="M322" s="17" t="str">
        <f>IF($D322,Analiza_Całość!K322,"")</f>
        <v/>
      </c>
      <c r="N322" s="39" t="str">
        <f>IF($D322,Analiza_Całość!L322,"")</f>
        <v/>
      </c>
    </row>
    <row r="323" spans="2:14" x14ac:dyDescent="0.3">
      <c r="B323" s="21">
        <f>BETAW20L!B322</f>
        <v>43951</v>
      </c>
      <c r="C323" s="74">
        <f t="shared" ref="C323:C326" si="143">IF(AND(D323,D324),1,0)</f>
        <v>0</v>
      </c>
      <c r="D323" s="73">
        <f t="shared" ref="D323:D326" si="144">IF(AND($B323&gt;=$E$3,OR($B323&lt;=$E$4,$B324&lt;$E$4)),1,0)</f>
        <v>0</v>
      </c>
      <c r="E323" s="46" t="str">
        <f>IF($D323,IF($D324,Analiza_Całość!C323/Analiza_Całość!C324*E324,100),"")</f>
        <v/>
      </c>
      <c r="F323" s="45" t="str">
        <f>IF($D323,IF($D324,Analiza_Całość!D323/Analiza_Całość!D324*F324,100),"")</f>
        <v/>
      </c>
      <c r="G323" s="41" t="str">
        <f t="shared" ref="G323:G326" si="145">IF($D323,(F323/E323-1)*100,"")</f>
        <v/>
      </c>
      <c r="H323" s="44" t="str">
        <f>IF($C323,Analiza_Całość!F323,"")</f>
        <v/>
      </c>
      <c r="I323" s="43" t="str">
        <f>IF($C323,Analiza_Całość!G323,"")</f>
        <v/>
      </c>
      <c r="J323" s="42" t="str">
        <f t="shared" ref="J323:J326" si="146">IF($C323,I323-H323,"")</f>
        <v/>
      </c>
      <c r="K323" s="41" t="str">
        <f>IF($D323,Analiza_Całość!I323,"")</f>
        <v/>
      </c>
      <c r="L323" s="40" t="str">
        <f>IF($D323,Analiza_Całość!J323,"")</f>
        <v/>
      </c>
      <c r="M323" s="17" t="str">
        <f>IF($D323,Analiza_Całość!K323,"")</f>
        <v/>
      </c>
      <c r="N323" s="39" t="str">
        <f>IF($D323,Analiza_Całość!L323,"")</f>
        <v/>
      </c>
    </row>
    <row r="324" spans="2:14" x14ac:dyDescent="0.3">
      <c r="B324" s="21">
        <f>BETAW20L!B323</f>
        <v>43950</v>
      </c>
      <c r="C324" s="74">
        <f t="shared" si="143"/>
        <v>0</v>
      </c>
      <c r="D324" s="73">
        <f t="shared" si="144"/>
        <v>0</v>
      </c>
      <c r="E324" s="46" t="str">
        <f>IF($D324,IF($D325,Analiza_Całość!C324/Analiza_Całość!C325*E325,100),"")</f>
        <v/>
      </c>
      <c r="F324" s="45" t="str">
        <f>IF($D324,IF($D325,Analiza_Całość!D324/Analiza_Całość!D325*F325,100),"")</f>
        <v/>
      </c>
      <c r="G324" s="41" t="str">
        <f t="shared" si="145"/>
        <v/>
      </c>
      <c r="H324" s="44" t="str">
        <f>IF($C324,Analiza_Całość!F324,"")</f>
        <v/>
      </c>
      <c r="I324" s="43" t="str">
        <f>IF($C324,Analiza_Całość!G324,"")</f>
        <v/>
      </c>
      <c r="J324" s="42" t="str">
        <f t="shared" si="146"/>
        <v/>
      </c>
      <c r="K324" s="41" t="str">
        <f>IF($D324,Analiza_Całość!I324,"")</f>
        <v/>
      </c>
      <c r="L324" s="40" t="str">
        <f>IF($D324,Analiza_Całość!J324,"")</f>
        <v/>
      </c>
      <c r="M324" s="17" t="str">
        <f>IF($D324,Analiza_Całość!K324,"")</f>
        <v/>
      </c>
      <c r="N324" s="39" t="str">
        <f>IF($D324,Analiza_Całość!L324,"")</f>
        <v/>
      </c>
    </row>
    <row r="325" spans="2:14" x14ac:dyDescent="0.3">
      <c r="B325" s="21">
        <f>BETAW20L!B324</f>
        <v>43949</v>
      </c>
      <c r="C325" s="74">
        <f t="shared" si="143"/>
        <v>0</v>
      </c>
      <c r="D325" s="73">
        <f t="shared" si="144"/>
        <v>0</v>
      </c>
      <c r="E325" s="46" t="str">
        <f>IF($D325,IF($D326,Analiza_Całość!C325/Analiza_Całość!C326*E326,100),"")</f>
        <v/>
      </c>
      <c r="F325" s="45" t="str">
        <f>IF($D325,IF($D326,Analiza_Całość!D325/Analiza_Całość!D326*F326,100),"")</f>
        <v/>
      </c>
      <c r="G325" s="41" t="str">
        <f t="shared" si="145"/>
        <v/>
      </c>
      <c r="H325" s="44" t="str">
        <f>IF($C325,Analiza_Całość!F325,"")</f>
        <v/>
      </c>
      <c r="I325" s="43" t="str">
        <f>IF($C325,Analiza_Całość!G325,"")</f>
        <v/>
      </c>
      <c r="J325" s="42" t="str">
        <f t="shared" si="146"/>
        <v/>
      </c>
      <c r="K325" s="41" t="str">
        <f>IF($D325,Analiza_Całość!I325,"")</f>
        <v/>
      </c>
      <c r="L325" s="40" t="str">
        <f>IF($D325,Analiza_Całość!J325,"")</f>
        <v/>
      </c>
      <c r="M325" s="17" t="str">
        <f>IF($D325,Analiza_Całość!K325,"")</f>
        <v/>
      </c>
      <c r="N325" s="39" t="str">
        <f>IF($D325,Analiza_Całość!L325,"")</f>
        <v/>
      </c>
    </row>
    <row r="326" spans="2:14" x14ac:dyDescent="0.3">
      <c r="B326" s="21">
        <f>BETAW20L!B325</f>
        <v>43948</v>
      </c>
      <c r="C326" s="74">
        <f t="shared" si="143"/>
        <v>0</v>
      </c>
      <c r="D326" s="73">
        <f t="shared" si="144"/>
        <v>0</v>
      </c>
      <c r="E326" s="46" t="str">
        <f>IF($D326,IF($D327,Analiza_Całość!C326/Analiza_Całość!C327*E327,100),"")</f>
        <v/>
      </c>
      <c r="F326" s="45" t="str">
        <f>IF($D326,IF($D327,Analiza_Całość!D326/Analiza_Całość!D327*F327,100),"")</f>
        <v/>
      </c>
      <c r="G326" s="41" t="str">
        <f t="shared" si="145"/>
        <v/>
      </c>
      <c r="H326" s="44" t="str">
        <f>IF($C326,Analiza_Całość!F326,"")</f>
        <v/>
      </c>
      <c r="I326" s="43" t="str">
        <f>IF($C326,Analiza_Całość!G326,"")</f>
        <v/>
      </c>
      <c r="J326" s="42" t="str">
        <f t="shared" si="146"/>
        <v/>
      </c>
      <c r="K326" s="41" t="str">
        <f>IF($D326,Analiza_Całość!I326,"")</f>
        <v/>
      </c>
      <c r="L326" s="40" t="str">
        <f>IF($D326,Analiza_Całość!J326,"")</f>
        <v/>
      </c>
      <c r="M326" s="17" t="str">
        <f>IF($D326,Analiza_Całość!K326,"")</f>
        <v/>
      </c>
      <c r="N326" s="39" t="str">
        <f>IF($D326,Analiza_Całość!L326,"")</f>
        <v/>
      </c>
    </row>
    <row r="327" spans="2:14" x14ac:dyDescent="0.3">
      <c r="B327" s="21">
        <f>BETAW20L!B326</f>
        <v>43945</v>
      </c>
      <c r="C327" s="74">
        <f t="shared" ref="C327:C331" si="147">IF(AND(D327,D328),1,0)</f>
        <v>0</v>
      </c>
      <c r="D327" s="73">
        <f t="shared" ref="D327:D331" si="148">IF(AND($B327&gt;=$E$3,OR($B327&lt;=$E$4,$B328&lt;$E$4)),1,0)</f>
        <v>0</v>
      </c>
      <c r="E327" s="46" t="str">
        <f>IF($D327,IF($D328,Analiza_Całość!C327/Analiza_Całość!C328*E328,100),"")</f>
        <v/>
      </c>
      <c r="F327" s="45" t="str">
        <f>IF($D327,IF($D328,Analiza_Całość!D327/Analiza_Całość!D328*F328,100),"")</f>
        <v/>
      </c>
      <c r="G327" s="41" t="str">
        <f t="shared" ref="G327:G331" si="149">IF($D327,(F327/E327-1)*100,"")</f>
        <v/>
      </c>
      <c r="H327" s="44" t="str">
        <f>IF($C327,Analiza_Całość!F327,"")</f>
        <v/>
      </c>
      <c r="I327" s="43" t="str">
        <f>IF($C327,Analiza_Całość!G327,"")</f>
        <v/>
      </c>
      <c r="J327" s="42" t="str">
        <f t="shared" ref="J327:J331" si="150">IF($C327,I327-H327,"")</f>
        <v/>
      </c>
      <c r="K327" s="41" t="str">
        <f>IF($D327,Analiza_Całość!I327,"")</f>
        <v/>
      </c>
      <c r="L327" s="40" t="str">
        <f>IF($D327,Analiza_Całość!J327,"")</f>
        <v/>
      </c>
      <c r="M327" s="17" t="str">
        <f>IF($D327,Analiza_Całość!K327,"")</f>
        <v/>
      </c>
      <c r="N327" s="39" t="str">
        <f>IF($D327,Analiza_Całość!L327,"")</f>
        <v/>
      </c>
    </row>
    <row r="328" spans="2:14" x14ac:dyDescent="0.3">
      <c r="B328" s="21">
        <f>BETAW20L!B327</f>
        <v>43944</v>
      </c>
      <c r="C328" s="74">
        <f t="shared" si="147"/>
        <v>0</v>
      </c>
      <c r="D328" s="73">
        <f t="shared" si="148"/>
        <v>0</v>
      </c>
      <c r="E328" s="46" t="str">
        <f>IF($D328,IF($D329,Analiza_Całość!C328/Analiza_Całość!C329*E329,100),"")</f>
        <v/>
      </c>
      <c r="F328" s="45" t="str">
        <f>IF($D328,IF($D329,Analiza_Całość!D328/Analiza_Całość!D329*F329,100),"")</f>
        <v/>
      </c>
      <c r="G328" s="41" t="str">
        <f t="shared" si="149"/>
        <v/>
      </c>
      <c r="H328" s="44" t="str">
        <f>IF($C328,Analiza_Całość!F328,"")</f>
        <v/>
      </c>
      <c r="I328" s="43" t="str">
        <f>IF($C328,Analiza_Całość!G328,"")</f>
        <v/>
      </c>
      <c r="J328" s="42" t="str">
        <f t="shared" si="150"/>
        <v/>
      </c>
      <c r="K328" s="41" t="str">
        <f>IF($D328,Analiza_Całość!I328,"")</f>
        <v/>
      </c>
      <c r="L328" s="40" t="str">
        <f>IF($D328,Analiza_Całość!J328,"")</f>
        <v/>
      </c>
      <c r="M328" s="17" t="str">
        <f>IF($D328,Analiza_Całość!K328,"")</f>
        <v/>
      </c>
      <c r="N328" s="39" t="str">
        <f>IF($D328,Analiza_Całość!L328,"")</f>
        <v/>
      </c>
    </row>
    <row r="329" spans="2:14" x14ac:dyDescent="0.3">
      <c r="B329" s="21">
        <f>BETAW20L!B328</f>
        <v>43943</v>
      </c>
      <c r="C329" s="74">
        <f t="shared" si="147"/>
        <v>0</v>
      </c>
      <c r="D329" s="73">
        <f t="shared" si="148"/>
        <v>0</v>
      </c>
      <c r="E329" s="46" t="str">
        <f>IF($D329,IF($D330,Analiza_Całość!C329/Analiza_Całość!C330*E330,100),"")</f>
        <v/>
      </c>
      <c r="F329" s="45" t="str">
        <f>IF($D329,IF($D330,Analiza_Całość!D329/Analiza_Całość!D330*F330,100),"")</f>
        <v/>
      </c>
      <c r="G329" s="41" t="str">
        <f t="shared" si="149"/>
        <v/>
      </c>
      <c r="H329" s="44" t="str">
        <f>IF($C329,Analiza_Całość!F329,"")</f>
        <v/>
      </c>
      <c r="I329" s="43" t="str">
        <f>IF($C329,Analiza_Całość!G329,"")</f>
        <v/>
      </c>
      <c r="J329" s="42" t="str">
        <f t="shared" si="150"/>
        <v/>
      </c>
      <c r="K329" s="41" t="str">
        <f>IF($D329,Analiza_Całość!I329,"")</f>
        <v/>
      </c>
      <c r="L329" s="40" t="str">
        <f>IF($D329,Analiza_Całość!J329,"")</f>
        <v/>
      </c>
      <c r="M329" s="17" t="str">
        <f>IF($D329,Analiza_Całość!K329,"")</f>
        <v/>
      </c>
      <c r="N329" s="39" t="str">
        <f>IF($D329,Analiza_Całość!L329,"")</f>
        <v/>
      </c>
    </row>
    <row r="330" spans="2:14" x14ac:dyDescent="0.3">
      <c r="B330" s="21">
        <f>BETAW20L!B329</f>
        <v>43942</v>
      </c>
      <c r="C330" s="74">
        <f t="shared" si="147"/>
        <v>0</v>
      </c>
      <c r="D330" s="73">
        <f t="shared" si="148"/>
        <v>0</v>
      </c>
      <c r="E330" s="46" t="str">
        <f>IF($D330,IF($D331,Analiza_Całość!C330/Analiza_Całość!C331*E331,100),"")</f>
        <v/>
      </c>
      <c r="F330" s="45" t="str">
        <f>IF($D330,IF($D331,Analiza_Całość!D330/Analiza_Całość!D331*F331,100),"")</f>
        <v/>
      </c>
      <c r="G330" s="41" t="str">
        <f t="shared" si="149"/>
        <v/>
      </c>
      <c r="H330" s="44" t="str">
        <f>IF($C330,Analiza_Całość!F330,"")</f>
        <v/>
      </c>
      <c r="I330" s="43" t="str">
        <f>IF($C330,Analiza_Całość!G330,"")</f>
        <v/>
      </c>
      <c r="J330" s="42" t="str">
        <f t="shared" si="150"/>
        <v/>
      </c>
      <c r="K330" s="41" t="str">
        <f>IF($D330,Analiza_Całość!I330,"")</f>
        <v/>
      </c>
      <c r="L330" s="40" t="str">
        <f>IF($D330,Analiza_Całość!J330,"")</f>
        <v/>
      </c>
      <c r="M330" s="17" t="str">
        <f>IF($D330,Analiza_Całość!K330,"")</f>
        <v/>
      </c>
      <c r="N330" s="39" t="str">
        <f>IF($D330,Analiza_Całość!L330,"")</f>
        <v/>
      </c>
    </row>
    <row r="331" spans="2:14" x14ac:dyDescent="0.3">
      <c r="B331" s="21">
        <f>BETAW20L!B330</f>
        <v>43941</v>
      </c>
      <c r="C331" s="74">
        <f t="shared" si="147"/>
        <v>0</v>
      </c>
      <c r="D331" s="73">
        <f t="shared" si="148"/>
        <v>0</v>
      </c>
      <c r="E331" s="46" t="str">
        <f>IF($D331,IF($D332,Analiza_Całość!C331/Analiza_Całość!C332*E332,100),"")</f>
        <v/>
      </c>
      <c r="F331" s="45" t="str">
        <f>IF($D331,IF($D332,Analiza_Całość!D331/Analiza_Całość!D332*F332,100),"")</f>
        <v/>
      </c>
      <c r="G331" s="41" t="str">
        <f t="shared" si="149"/>
        <v/>
      </c>
      <c r="H331" s="44" t="str">
        <f>IF($C331,Analiza_Całość!F331,"")</f>
        <v/>
      </c>
      <c r="I331" s="43" t="str">
        <f>IF($C331,Analiza_Całość!G331,"")</f>
        <v/>
      </c>
      <c r="J331" s="42" t="str">
        <f t="shared" si="150"/>
        <v/>
      </c>
      <c r="K331" s="41" t="str">
        <f>IF($D331,Analiza_Całość!I331,"")</f>
        <v/>
      </c>
      <c r="L331" s="40" t="str">
        <f>IF($D331,Analiza_Całość!J331,"")</f>
        <v/>
      </c>
      <c r="M331" s="17" t="str">
        <f>IF($D331,Analiza_Całość!K331,"")</f>
        <v/>
      </c>
      <c r="N331" s="39" t="str">
        <f>IF($D331,Analiza_Całość!L331,"")</f>
        <v/>
      </c>
    </row>
    <row r="332" spans="2:14" x14ac:dyDescent="0.3">
      <c r="B332" s="21">
        <f>BETAW20L!B331</f>
        <v>43938</v>
      </c>
      <c r="C332" s="74">
        <f t="shared" ref="C332:C333" si="151">IF(AND(D332,D333),1,0)</f>
        <v>0</v>
      </c>
      <c r="D332" s="73">
        <f t="shared" ref="D332:D368" si="152">IF(AND($B332&gt;=$E$3,OR($B332&lt;=$E$4,$B333&lt;$E$4)),1,0)</f>
        <v>0</v>
      </c>
      <c r="E332" s="46" t="str">
        <f>IF($D332,IF($D333,Analiza_Całość!C332/Analiza_Całość!C333*E333,100),"")</f>
        <v/>
      </c>
      <c r="F332" s="45" t="str">
        <f>IF($D332,IF($D333,Analiza_Całość!D332/Analiza_Całość!D333*F333,100),"")</f>
        <v/>
      </c>
      <c r="G332" s="41" t="str">
        <f t="shared" ref="G332:G333" si="153">IF($D332,(F332/E332-1)*100,"")</f>
        <v/>
      </c>
      <c r="H332" s="44" t="str">
        <f>IF($C332,Analiza_Całość!F332,"")</f>
        <v/>
      </c>
      <c r="I332" s="43" t="str">
        <f>IF($C332,Analiza_Całość!G332,"")</f>
        <v/>
      </c>
      <c r="J332" s="42" t="str">
        <f t="shared" ref="J332:J333" si="154">IF($C332,I332-H332,"")</f>
        <v/>
      </c>
      <c r="K332" s="41" t="str">
        <f>IF($D332,Analiza_Całość!I332,"")</f>
        <v/>
      </c>
      <c r="L332" s="40" t="str">
        <f>IF($D332,Analiza_Całość!J332,"")</f>
        <v/>
      </c>
      <c r="M332" s="17" t="str">
        <f>IF($D332,Analiza_Całość!K332,"")</f>
        <v/>
      </c>
      <c r="N332" s="39" t="str">
        <f>IF($D332,Analiza_Całość!L332,"")</f>
        <v/>
      </c>
    </row>
    <row r="333" spans="2:14" x14ac:dyDescent="0.3">
      <c r="B333" s="21">
        <f>BETAW20L!B332</f>
        <v>43937</v>
      </c>
      <c r="C333" s="74">
        <f t="shared" si="151"/>
        <v>0</v>
      </c>
      <c r="D333" s="73">
        <f t="shared" si="152"/>
        <v>0</v>
      </c>
      <c r="E333" s="46" t="str">
        <f>IF($D333,IF($D334,Analiza_Całość!C333/Analiza_Całość!C334*E334,100),"")</f>
        <v/>
      </c>
      <c r="F333" s="45" t="str">
        <f>IF($D333,IF($D334,Analiza_Całość!D333/Analiza_Całość!D334*F334,100),"")</f>
        <v/>
      </c>
      <c r="G333" s="41" t="str">
        <f t="shared" si="153"/>
        <v/>
      </c>
      <c r="H333" s="44" t="str">
        <f>IF($C333,Analiza_Całość!F333,"")</f>
        <v/>
      </c>
      <c r="I333" s="43" t="str">
        <f>IF($C333,Analiza_Całość!G333,"")</f>
        <v/>
      </c>
      <c r="J333" s="42" t="str">
        <f t="shared" si="154"/>
        <v/>
      </c>
      <c r="K333" s="41" t="str">
        <f>IF($D333,Analiza_Całość!I333,"")</f>
        <v/>
      </c>
      <c r="L333" s="40" t="str">
        <f>IF($D333,Analiza_Całość!J333,"")</f>
        <v/>
      </c>
      <c r="M333" s="17" t="str">
        <f>IF($D333,Analiza_Całość!K333,"")</f>
        <v/>
      </c>
      <c r="N333" s="39" t="str">
        <f>IF($D333,Analiza_Całość!L333,"")</f>
        <v/>
      </c>
    </row>
    <row r="334" spans="2:14" x14ac:dyDescent="0.3">
      <c r="B334" s="21">
        <f>BETAW20L!B333</f>
        <v>43936</v>
      </c>
      <c r="C334" s="74">
        <f t="shared" ref="C334" si="155">IF(AND(D334,D335),1,0)</f>
        <v>0</v>
      </c>
      <c r="D334" s="73">
        <f t="shared" si="152"/>
        <v>0</v>
      </c>
      <c r="E334" s="46" t="str">
        <f>IF($D334,IF($D335,Analiza_Całość!C334/Analiza_Całość!C335*E335,100),"")</f>
        <v/>
      </c>
      <c r="F334" s="45" t="str">
        <f>IF($D334,IF($D335,Analiza_Całość!D334/Analiza_Całość!D335*F335,100),"")</f>
        <v/>
      </c>
      <c r="G334" s="41" t="str">
        <f t="shared" ref="G334" si="156">IF($D334,(F334/E334-1)*100,"")</f>
        <v/>
      </c>
      <c r="H334" s="44" t="str">
        <f>IF($C334,Analiza_Całość!F334,"")</f>
        <v/>
      </c>
      <c r="I334" s="43" t="str">
        <f>IF($C334,Analiza_Całość!G334,"")</f>
        <v/>
      </c>
      <c r="J334" s="42" t="str">
        <f t="shared" ref="J334" si="157">IF($C334,I334-H334,"")</f>
        <v/>
      </c>
      <c r="K334" s="41" t="str">
        <f>IF($D334,Analiza_Całość!I334,"")</f>
        <v/>
      </c>
      <c r="L334" s="40" t="str">
        <f>IF($D334,Analiza_Całość!J334,"")</f>
        <v/>
      </c>
      <c r="M334" s="17" t="str">
        <f>IF($D334,Analiza_Całość!K334,"")</f>
        <v/>
      </c>
      <c r="N334" s="39" t="str">
        <f>IF($D334,Analiza_Całość!L334,"")</f>
        <v/>
      </c>
    </row>
    <row r="335" spans="2:14" x14ac:dyDescent="0.3">
      <c r="B335" s="21">
        <f>BETAW20L!B334</f>
        <v>43935</v>
      </c>
      <c r="C335" s="74">
        <f t="shared" ref="C335:C368" si="158">IF(AND(D335,D336),1,0)</f>
        <v>0</v>
      </c>
      <c r="D335" s="73">
        <f t="shared" si="152"/>
        <v>0</v>
      </c>
      <c r="E335" s="46" t="str">
        <f>IF($D335,IF($D336,Analiza_Całość!C335/Analiza_Całość!C336*E336,100),"")</f>
        <v/>
      </c>
      <c r="F335" s="45" t="str">
        <f>IF($D335,IF($D336,Analiza_Całość!D335/Analiza_Całość!D336*F336,100),"")</f>
        <v/>
      </c>
      <c r="G335" s="41" t="str">
        <f t="shared" ref="G335:G368" si="159">IF($D335,(F335/E335-1)*100,"")</f>
        <v/>
      </c>
      <c r="H335" s="44" t="str">
        <f>IF($C335,Analiza_Całość!F335,"")</f>
        <v/>
      </c>
      <c r="I335" s="43" t="str">
        <f>IF($C335,Analiza_Całość!G335,"")</f>
        <v/>
      </c>
      <c r="J335" s="42" t="str">
        <f t="shared" ref="J335:J368" si="160">IF($C335,I335-H335,"")</f>
        <v/>
      </c>
      <c r="K335" s="41" t="str">
        <f>IF($D335,Analiza_Całość!I335,"")</f>
        <v/>
      </c>
      <c r="L335" s="40" t="str">
        <f>IF($D335,Analiza_Całość!J335,"")</f>
        <v/>
      </c>
      <c r="M335" s="17" t="str">
        <f>IF($D335,Analiza_Całość!K335,"")</f>
        <v/>
      </c>
      <c r="N335" s="39" t="str">
        <f>IF($D335,Analiza_Całość!L335,"")</f>
        <v/>
      </c>
    </row>
    <row r="336" spans="2:14" x14ac:dyDescent="0.3">
      <c r="B336" s="21">
        <f>BETAW20L!B335</f>
        <v>43930</v>
      </c>
      <c r="C336" s="74">
        <f t="shared" si="158"/>
        <v>0</v>
      </c>
      <c r="D336" s="73">
        <f t="shared" si="152"/>
        <v>0</v>
      </c>
      <c r="E336" s="46" t="str">
        <f>IF($D336,IF($D337,Analiza_Całość!C336/Analiza_Całość!C337*E337,100),"")</f>
        <v/>
      </c>
      <c r="F336" s="45" t="str">
        <f>IF($D336,IF($D337,Analiza_Całość!D336/Analiza_Całość!D337*F337,100),"")</f>
        <v/>
      </c>
      <c r="G336" s="41" t="str">
        <f t="shared" si="159"/>
        <v/>
      </c>
      <c r="H336" s="44" t="str">
        <f>IF($C336,Analiza_Całość!F336,"")</f>
        <v/>
      </c>
      <c r="I336" s="43" t="str">
        <f>IF($C336,Analiza_Całość!G336,"")</f>
        <v/>
      </c>
      <c r="J336" s="42" t="str">
        <f t="shared" si="160"/>
        <v/>
      </c>
      <c r="K336" s="41" t="str">
        <f>IF($D336,Analiza_Całość!I336,"")</f>
        <v/>
      </c>
      <c r="L336" s="40" t="str">
        <f>IF($D336,Analiza_Całość!J336,"")</f>
        <v/>
      </c>
      <c r="M336" s="17" t="str">
        <f>IF($D336,Analiza_Całość!K336,"")</f>
        <v/>
      </c>
      <c r="N336" s="39" t="str">
        <f>IF($D336,Analiza_Całość!L336,"")</f>
        <v/>
      </c>
    </row>
    <row r="337" spans="2:14" x14ac:dyDescent="0.3">
      <c r="B337" s="21">
        <f>BETAW20L!B336</f>
        <v>43929</v>
      </c>
      <c r="C337" s="74">
        <f t="shared" si="158"/>
        <v>0</v>
      </c>
      <c r="D337" s="73">
        <f t="shared" si="152"/>
        <v>0</v>
      </c>
      <c r="E337" s="46" t="str">
        <f>IF($D337,IF($D338,Analiza_Całość!C337/Analiza_Całość!C338*E338,100),"")</f>
        <v/>
      </c>
      <c r="F337" s="45" t="str">
        <f>IF($D337,IF($D338,Analiza_Całość!D337/Analiza_Całość!D338*F338,100),"")</f>
        <v/>
      </c>
      <c r="G337" s="41" t="str">
        <f t="shared" si="159"/>
        <v/>
      </c>
      <c r="H337" s="44" t="str">
        <f>IF($C337,Analiza_Całość!F337,"")</f>
        <v/>
      </c>
      <c r="I337" s="43" t="str">
        <f>IF($C337,Analiza_Całość!G337,"")</f>
        <v/>
      </c>
      <c r="J337" s="42" t="str">
        <f t="shared" si="160"/>
        <v/>
      </c>
      <c r="K337" s="41" t="str">
        <f>IF($D337,Analiza_Całość!I337,"")</f>
        <v/>
      </c>
      <c r="L337" s="40" t="str">
        <f>IF($D337,Analiza_Całość!J337,"")</f>
        <v/>
      </c>
      <c r="M337" s="17" t="str">
        <f>IF($D337,Analiza_Całość!K337,"")</f>
        <v/>
      </c>
      <c r="N337" s="39" t="str">
        <f>IF($D337,Analiza_Całość!L337,"")</f>
        <v/>
      </c>
    </row>
    <row r="338" spans="2:14" x14ac:dyDescent="0.3">
      <c r="B338" s="21">
        <f>BETAW20L!B337</f>
        <v>43928</v>
      </c>
      <c r="C338" s="74">
        <f t="shared" si="158"/>
        <v>0</v>
      </c>
      <c r="D338" s="73">
        <f t="shared" si="152"/>
        <v>0</v>
      </c>
      <c r="E338" s="46" t="str">
        <f>IF($D338,IF($D339,Analiza_Całość!C338/Analiza_Całość!C339*E339,100),"")</f>
        <v/>
      </c>
      <c r="F338" s="45" t="str">
        <f>IF($D338,IF($D339,Analiza_Całość!D338/Analiza_Całość!D339*F339,100),"")</f>
        <v/>
      </c>
      <c r="G338" s="41" t="str">
        <f t="shared" si="159"/>
        <v/>
      </c>
      <c r="H338" s="44" t="str">
        <f>IF($C338,Analiza_Całość!F338,"")</f>
        <v/>
      </c>
      <c r="I338" s="43" t="str">
        <f>IF($C338,Analiza_Całość!G338,"")</f>
        <v/>
      </c>
      <c r="J338" s="42" t="str">
        <f t="shared" si="160"/>
        <v/>
      </c>
      <c r="K338" s="41" t="str">
        <f>IF($D338,Analiza_Całość!I338,"")</f>
        <v/>
      </c>
      <c r="L338" s="40" t="str">
        <f>IF($D338,Analiza_Całość!J338,"")</f>
        <v/>
      </c>
      <c r="M338" s="17" t="str">
        <f>IF($D338,Analiza_Całość!K338,"")</f>
        <v/>
      </c>
      <c r="N338" s="39" t="str">
        <f>IF($D338,Analiza_Całość!L338,"")</f>
        <v/>
      </c>
    </row>
    <row r="339" spans="2:14" x14ac:dyDescent="0.3">
      <c r="B339" s="21">
        <f>BETAW20L!B338</f>
        <v>43927</v>
      </c>
      <c r="C339" s="74">
        <f t="shared" si="158"/>
        <v>0</v>
      </c>
      <c r="D339" s="73">
        <f t="shared" si="152"/>
        <v>0</v>
      </c>
      <c r="E339" s="46" t="str">
        <f>IF($D339,IF($D340,Analiza_Całość!C339/Analiza_Całość!C340*E340,100),"")</f>
        <v/>
      </c>
      <c r="F339" s="45" t="str">
        <f>IF($D339,IF($D340,Analiza_Całość!D339/Analiza_Całość!D340*F340,100),"")</f>
        <v/>
      </c>
      <c r="G339" s="41" t="str">
        <f t="shared" si="159"/>
        <v/>
      </c>
      <c r="H339" s="44" t="str">
        <f>IF($C339,Analiza_Całość!F339,"")</f>
        <v/>
      </c>
      <c r="I339" s="43" t="str">
        <f>IF($C339,Analiza_Całość!G339,"")</f>
        <v/>
      </c>
      <c r="J339" s="42" t="str">
        <f t="shared" si="160"/>
        <v/>
      </c>
      <c r="K339" s="41" t="str">
        <f>IF($D339,Analiza_Całość!I339,"")</f>
        <v/>
      </c>
      <c r="L339" s="40" t="str">
        <f>IF($D339,Analiza_Całość!J339,"")</f>
        <v/>
      </c>
      <c r="M339" s="17" t="str">
        <f>IF($D339,Analiza_Całość!K339,"")</f>
        <v/>
      </c>
      <c r="N339" s="39" t="str">
        <f>IF($D339,Analiza_Całość!L339,"")</f>
        <v/>
      </c>
    </row>
    <row r="340" spans="2:14" x14ac:dyDescent="0.3">
      <c r="B340" s="21">
        <f>BETAW20L!B339</f>
        <v>43924</v>
      </c>
      <c r="C340" s="74">
        <f t="shared" si="158"/>
        <v>0</v>
      </c>
      <c r="D340" s="73">
        <f t="shared" si="152"/>
        <v>0</v>
      </c>
      <c r="E340" s="46" t="str">
        <f>IF($D340,IF($D341,Analiza_Całość!C340/Analiza_Całość!C341*E341,100),"")</f>
        <v/>
      </c>
      <c r="F340" s="45" t="str">
        <f>IF($D340,IF($D341,Analiza_Całość!D340/Analiza_Całość!D341*F341,100),"")</f>
        <v/>
      </c>
      <c r="G340" s="41" t="str">
        <f t="shared" si="159"/>
        <v/>
      </c>
      <c r="H340" s="44" t="str">
        <f>IF($C340,Analiza_Całość!F340,"")</f>
        <v/>
      </c>
      <c r="I340" s="43" t="str">
        <f>IF($C340,Analiza_Całość!G340,"")</f>
        <v/>
      </c>
      <c r="J340" s="42" t="str">
        <f t="shared" si="160"/>
        <v/>
      </c>
      <c r="K340" s="41" t="str">
        <f>IF($D340,Analiza_Całość!I340,"")</f>
        <v/>
      </c>
      <c r="L340" s="40" t="str">
        <f>IF($D340,Analiza_Całość!J340,"")</f>
        <v/>
      </c>
      <c r="M340" s="17" t="str">
        <f>IF($D340,Analiza_Całość!K340,"")</f>
        <v/>
      </c>
      <c r="N340" s="39" t="str">
        <f>IF($D340,Analiza_Całość!L340,"")</f>
        <v/>
      </c>
    </row>
    <row r="341" spans="2:14" x14ac:dyDescent="0.3">
      <c r="B341" s="21">
        <f>BETAW20L!B340</f>
        <v>43923</v>
      </c>
      <c r="C341" s="74">
        <f t="shared" si="158"/>
        <v>0</v>
      </c>
      <c r="D341" s="73">
        <f t="shared" si="152"/>
        <v>0</v>
      </c>
      <c r="E341" s="46" t="str">
        <f>IF($D341,IF($D342,Analiza_Całość!C341/Analiza_Całość!C342*E342,100),"")</f>
        <v/>
      </c>
      <c r="F341" s="45" t="str">
        <f>IF($D341,IF($D342,Analiza_Całość!D341/Analiza_Całość!D342*F342,100),"")</f>
        <v/>
      </c>
      <c r="G341" s="41" t="str">
        <f t="shared" si="159"/>
        <v/>
      </c>
      <c r="H341" s="44" t="str">
        <f>IF($C341,Analiza_Całość!F341,"")</f>
        <v/>
      </c>
      <c r="I341" s="43" t="str">
        <f>IF($C341,Analiza_Całość!G341,"")</f>
        <v/>
      </c>
      <c r="J341" s="42" t="str">
        <f t="shared" si="160"/>
        <v/>
      </c>
      <c r="K341" s="41" t="str">
        <f>IF($D341,Analiza_Całość!I341,"")</f>
        <v/>
      </c>
      <c r="L341" s="40" t="str">
        <f>IF($D341,Analiza_Całość!J341,"")</f>
        <v/>
      </c>
      <c r="M341" s="17" t="str">
        <f>IF($D341,Analiza_Całość!K341,"")</f>
        <v/>
      </c>
      <c r="N341" s="39" t="str">
        <f>IF($D341,Analiza_Całość!L341,"")</f>
        <v/>
      </c>
    </row>
    <row r="342" spans="2:14" x14ac:dyDescent="0.3">
      <c r="B342" s="21">
        <f>BETAW20L!B341</f>
        <v>43922</v>
      </c>
      <c r="C342" s="74">
        <f t="shared" si="158"/>
        <v>0</v>
      </c>
      <c r="D342" s="73">
        <f t="shared" si="152"/>
        <v>0</v>
      </c>
      <c r="E342" s="46" t="str">
        <f>IF($D342,IF($D343,Analiza_Całość!C342/Analiza_Całość!C343*E343,100),"")</f>
        <v/>
      </c>
      <c r="F342" s="45" t="str">
        <f>IF($D342,IF($D343,Analiza_Całość!D342/Analiza_Całość!D343*F343,100),"")</f>
        <v/>
      </c>
      <c r="G342" s="41" t="str">
        <f t="shared" si="159"/>
        <v/>
      </c>
      <c r="H342" s="44" t="str">
        <f>IF($C342,Analiza_Całość!F342,"")</f>
        <v/>
      </c>
      <c r="I342" s="43" t="str">
        <f>IF($C342,Analiza_Całość!G342,"")</f>
        <v/>
      </c>
      <c r="J342" s="42" t="str">
        <f t="shared" si="160"/>
        <v/>
      </c>
      <c r="K342" s="41" t="str">
        <f>IF($D342,Analiza_Całość!I342,"")</f>
        <v/>
      </c>
      <c r="L342" s="40" t="str">
        <f>IF($D342,Analiza_Całość!J342,"")</f>
        <v/>
      </c>
      <c r="M342" s="17" t="str">
        <f>IF($D342,Analiza_Całość!K342,"")</f>
        <v/>
      </c>
      <c r="N342" s="39" t="str">
        <f>IF($D342,Analiza_Całość!L342,"")</f>
        <v/>
      </c>
    </row>
    <row r="343" spans="2:14" x14ac:dyDescent="0.3">
      <c r="B343" s="21">
        <f>BETAW20L!B342</f>
        <v>43921</v>
      </c>
      <c r="C343" s="74">
        <f t="shared" si="158"/>
        <v>0</v>
      </c>
      <c r="D343" s="73">
        <f t="shared" si="152"/>
        <v>0</v>
      </c>
      <c r="E343" s="46" t="str">
        <f>IF($D343,IF($D344,Analiza_Całość!C343/Analiza_Całość!C344*E344,100),"")</f>
        <v/>
      </c>
      <c r="F343" s="45" t="str">
        <f>IF($D343,IF($D344,Analiza_Całość!D343/Analiza_Całość!D344*F344,100),"")</f>
        <v/>
      </c>
      <c r="G343" s="41" t="str">
        <f t="shared" si="159"/>
        <v/>
      </c>
      <c r="H343" s="44" t="str">
        <f>IF($C343,Analiza_Całość!F343,"")</f>
        <v/>
      </c>
      <c r="I343" s="43" t="str">
        <f>IF($C343,Analiza_Całość!G343,"")</f>
        <v/>
      </c>
      <c r="J343" s="42" t="str">
        <f t="shared" si="160"/>
        <v/>
      </c>
      <c r="K343" s="41" t="str">
        <f>IF($D343,Analiza_Całość!I343,"")</f>
        <v/>
      </c>
      <c r="L343" s="40" t="str">
        <f>IF($D343,Analiza_Całość!J343,"")</f>
        <v/>
      </c>
      <c r="M343" s="17" t="str">
        <f>IF($D343,Analiza_Całość!K343,"")</f>
        <v/>
      </c>
      <c r="N343" s="39" t="str">
        <f>IF($D343,Analiza_Całość!L343,"")</f>
        <v/>
      </c>
    </row>
    <row r="344" spans="2:14" x14ac:dyDescent="0.3">
      <c r="B344" s="21">
        <f>BETAW20L!B343</f>
        <v>43920</v>
      </c>
      <c r="C344" s="74">
        <f t="shared" si="158"/>
        <v>0</v>
      </c>
      <c r="D344" s="73">
        <f t="shared" si="152"/>
        <v>0</v>
      </c>
      <c r="E344" s="46" t="str">
        <f>IF($D344,IF($D345,Analiza_Całość!C344/Analiza_Całość!C345*E345,100),"")</f>
        <v/>
      </c>
      <c r="F344" s="45" t="str">
        <f>IF($D344,IF($D345,Analiza_Całość!D344/Analiza_Całość!D345*F345,100),"")</f>
        <v/>
      </c>
      <c r="G344" s="41" t="str">
        <f t="shared" si="159"/>
        <v/>
      </c>
      <c r="H344" s="44" t="str">
        <f>IF($C344,Analiza_Całość!F344,"")</f>
        <v/>
      </c>
      <c r="I344" s="43" t="str">
        <f>IF($C344,Analiza_Całość!G344,"")</f>
        <v/>
      </c>
      <c r="J344" s="42" t="str">
        <f t="shared" si="160"/>
        <v/>
      </c>
      <c r="K344" s="41" t="str">
        <f>IF($D344,Analiza_Całość!I344,"")</f>
        <v/>
      </c>
      <c r="L344" s="40" t="str">
        <f>IF($D344,Analiza_Całość!J344,"")</f>
        <v/>
      </c>
      <c r="M344" s="17" t="str">
        <f>IF($D344,Analiza_Całość!K344,"")</f>
        <v/>
      </c>
      <c r="N344" s="39" t="str">
        <f>IF($D344,Analiza_Całość!L344,"")</f>
        <v/>
      </c>
    </row>
    <row r="345" spans="2:14" x14ac:dyDescent="0.3">
      <c r="B345" s="21">
        <f>BETAW20L!B344</f>
        <v>43917</v>
      </c>
      <c r="C345" s="74">
        <f t="shared" si="158"/>
        <v>0</v>
      </c>
      <c r="D345" s="73">
        <f t="shared" si="152"/>
        <v>0</v>
      </c>
      <c r="E345" s="46" t="str">
        <f>IF($D345,IF($D346,Analiza_Całość!C345/Analiza_Całość!C346*E346,100),"")</f>
        <v/>
      </c>
      <c r="F345" s="45" t="str">
        <f>IF($D345,IF($D346,Analiza_Całość!D345/Analiza_Całość!D346*F346,100),"")</f>
        <v/>
      </c>
      <c r="G345" s="41" t="str">
        <f t="shared" si="159"/>
        <v/>
      </c>
      <c r="H345" s="44" t="str">
        <f>IF($C345,Analiza_Całość!F345,"")</f>
        <v/>
      </c>
      <c r="I345" s="43" t="str">
        <f>IF($C345,Analiza_Całość!G345,"")</f>
        <v/>
      </c>
      <c r="J345" s="42" t="str">
        <f t="shared" si="160"/>
        <v/>
      </c>
      <c r="K345" s="41" t="str">
        <f>IF($D345,Analiza_Całość!I345,"")</f>
        <v/>
      </c>
      <c r="L345" s="40" t="str">
        <f>IF($D345,Analiza_Całość!J345,"")</f>
        <v/>
      </c>
      <c r="M345" s="17" t="str">
        <f>IF($D345,Analiza_Całość!K345,"")</f>
        <v/>
      </c>
      <c r="N345" s="39" t="str">
        <f>IF($D345,Analiza_Całość!L345,"")</f>
        <v/>
      </c>
    </row>
    <row r="346" spans="2:14" x14ac:dyDescent="0.3">
      <c r="B346" s="21">
        <f>BETAW20L!B345</f>
        <v>43916</v>
      </c>
      <c r="C346" s="74">
        <f t="shared" si="158"/>
        <v>0</v>
      </c>
      <c r="D346" s="73">
        <f t="shared" si="152"/>
        <v>0</v>
      </c>
      <c r="E346" s="46" t="str">
        <f>IF($D346,IF($D347,Analiza_Całość!C346/Analiza_Całość!C347*E347,100),"")</f>
        <v/>
      </c>
      <c r="F346" s="45" t="str">
        <f>IF($D346,IF($D347,Analiza_Całość!D346/Analiza_Całość!D347*F347,100),"")</f>
        <v/>
      </c>
      <c r="G346" s="41" t="str">
        <f t="shared" si="159"/>
        <v/>
      </c>
      <c r="H346" s="44" t="str">
        <f>IF($C346,Analiza_Całość!F346,"")</f>
        <v/>
      </c>
      <c r="I346" s="43" t="str">
        <f>IF($C346,Analiza_Całość!G346,"")</f>
        <v/>
      </c>
      <c r="J346" s="42" t="str">
        <f t="shared" si="160"/>
        <v/>
      </c>
      <c r="K346" s="41" t="str">
        <f>IF($D346,Analiza_Całość!I346,"")</f>
        <v/>
      </c>
      <c r="L346" s="40" t="str">
        <f>IF($D346,Analiza_Całość!J346,"")</f>
        <v/>
      </c>
      <c r="M346" s="17" t="str">
        <f>IF($D346,Analiza_Całość!K346,"")</f>
        <v/>
      </c>
      <c r="N346" s="39" t="str">
        <f>IF($D346,Analiza_Całość!L346,"")</f>
        <v/>
      </c>
    </row>
    <row r="347" spans="2:14" x14ac:dyDescent="0.3">
      <c r="B347" s="21">
        <f>BETAW20L!B346</f>
        <v>43915</v>
      </c>
      <c r="C347" s="74">
        <f t="shared" si="158"/>
        <v>0</v>
      </c>
      <c r="D347" s="73">
        <f t="shared" si="152"/>
        <v>0</v>
      </c>
      <c r="E347" s="46" t="str">
        <f>IF($D347,IF($D348,Analiza_Całość!C347/Analiza_Całość!C348*E348,100),"")</f>
        <v/>
      </c>
      <c r="F347" s="45" t="str">
        <f>IF($D347,IF($D348,Analiza_Całość!D347/Analiza_Całość!D348*F348,100),"")</f>
        <v/>
      </c>
      <c r="G347" s="41" t="str">
        <f t="shared" si="159"/>
        <v/>
      </c>
      <c r="H347" s="44" t="str">
        <f>IF($C347,Analiza_Całość!F347,"")</f>
        <v/>
      </c>
      <c r="I347" s="43" t="str">
        <f>IF($C347,Analiza_Całość!G347,"")</f>
        <v/>
      </c>
      <c r="J347" s="42" t="str">
        <f t="shared" si="160"/>
        <v/>
      </c>
      <c r="K347" s="41" t="str">
        <f>IF($D347,Analiza_Całość!I347,"")</f>
        <v/>
      </c>
      <c r="L347" s="40" t="str">
        <f>IF($D347,Analiza_Całość!J347,"")</f>
        <v/>
      </c>
      <c r="M347" s="17" t="str">
        <f>IF($D347,Analiza_Całość!K347,"")</f>
        <v/>
      </c>
      <c r="N347" s="39" t="str">
        <f>IF($D347,Analiza_Całość!L347,"")</f>
        <v/>
      </c>
    </row>
    <row r="348" spans="2:14" x14ac:dyDescent="0.3">
      <c r="B348" s="21">
        <f>BETAW20L!B347</f>
        <v>43914</v>
      </c>
      <c r="C348" s="74">
        <f t="shared" si="158"/>
        <v>0</v>
      </c>
      <c r="D348" s="73">
        <f t="shared" si="152"/>
        <v>0</v>
      </c>
      <c r="E348" s="46" t="str">
        <f>IF($D348,IF($D349,Analiza_Całość!C348/Analiza_Całość!C349*E349,100),"")</f>
        <v/>
      </c>
      <c r="F348" s="45" t="str">
        <f>IF($D348,IF($D349,Analiza_Całość!D348/Analiza_Całość!D349*F349,100),"")</f>
        <v/>
      </c>
      <c r="G348" s="41" t="str">
        <f t="shared" si="159"/>
        <v/>
      </c>
      <c r="H348" s="44" t="str">
        <f>IF($C348,Analiza_Całość!F348,"")</f>
        <v/>
      </c>
      <c r="I348" s="43" t="str">
        <f>IF($C348,Analiza_Całość!G348,"")</f>
        <v/>
      </c>
      <c r="J348" s="42" t="str">
        <f t="shared" si="160"/>
        <v/>
      </c>
      <c r="K348" s="41" t="str">
        <f>IF($D348,Analiza_Całość!I348,"")</f>
        <v/>
      </c>
      <c r="L348" s="40" t="str">
        <f>IF($D348,Analiza_Całość!J348,"")</f>
        <v/>
      </c>
      <c r="M348" s="17" t="str">
        <f>IF($D348,Analiza_Całość!K348,"")</f>
        <v/>
      </c>
      <c r="N348" s="39" t="str">
        <f>IF($D348,Analiza_Całość!L348,"")</f>
        <v/>
      </c>
    </row>
    <row r="349" spans="2:14" x14ac:dyDescent="0.3">
      <c r="B349" s="21">
        <f>BETAW20L!B348</f>
        <v>43913</v>
      </c>
      <c r="C349" s="74">
        <f t="shared" si="158"/>
        <v>0</v>
      </c>
      <c r="D349" s="73">
        <f t="shared" si="152"/>
        <v>0</v>
      </c>
      <c r="E349" s="46" t="str">
        <f>IF($D349,IF($D350,Analiza_Całość!C349/Analiza_Całość!C350*E350,100),"")</f>
        <v/>
      </c>
      <c r="F349" s="45" t="str">
        <f>IF($D349,IF($D350,Analiza_Całość!D349/Analiza_Całość!D350*F350,100),"")</f>
        <v/>
      </c>
      <c r="G349" s="41" t="str">
        <f t="shared" si="159"/>
        <v/>
      </c>
      <c r="H349" s="44" t="str">
        <f>IF($C349,Analiza_Całość!F349,"")</f>
        <v/>
      </c>
      <c r="I349" s="43" t="str">
        <f>IF($C349,Analiza_Całość!G349,"")</f>
        <v/>
      </c>
      <c r="J349" s="42" t="str">
        <f t="shared" si="160"/>
        <v/>
      </c>
      <c r="K349" s="41" t="str">
        <f>IF($D349,Analiza_Całość!I349,"")</f>
        <v/>
      </c>
      <c r="L349" s="40" t="str">
        <f>IF($D349,Analiza_Całość!J349,"")</f>
        <v/>
      </c>
      <c r="M349" s="17" t="str">
        <f>IF($D349,Analiza_Całość!K349,"")</f>
        <v/>
      </c>
      <c r="N349" s="39" t="str">
        <f>IF($D349,Analiza_Całość!L349,"")</f>
        <v/>
      </c>
    </row>
    <row r="350" spans="2:14" x14ac:dyDescent="0.3">
      <c r="B350" s="21">
        <f>BETAW20L!B349</f>
        <v>43910</v>
      </c>
      <c r="C350" s="74">
        <f t="shared" si="158"/>
        <v>0</v>
      </c>
      <c r="D350" s="73">
        <f t="shared" si="152"/>
        <v>0</v>
      </c>
      <c r="E350" s="46" t="str">
        <f>IF($D350,IF($D351,Analiza_Całość!C350/Analiza_Całość!C351*E351,100),"")</f>
        <v/>
      </c>
      <c r="F350" s="45" t="str">
        <f>IF($D350,IF($D351,Analiza_Całość!D350/Analiza_Całość!D351*F351,100),"")</f>
        <v/>
      </c>
      <c r="G350" s="41" t="str">
        <f t="shared" si="159"/>
        <v/>
      </c>
      <c r="H350" s="44" t="str">
        <f>IF($C350,Analiza_Całość!F350,"")</f>
        <v/>
      </c>
      <c r="I350" s="43" t="str">
        <f>IF($C350,Analiza_Całość!G350,"")</f>
        <v/>
      </c>
      <c r="J350" s="42" t="str">
        <f t="shared" si="160"/>
        <v/>
      </c>
      <c r="K350" s="41" t="str">
        <f>IF($D350,Analiza_Całość!I350,"")</f>
        <v/>
      </c>
      <c r="L350" s="40" t="str">
        <f>IF($D350,Analiza_Całość!J350,"")</f>
        <v/>
      </c>
      <c r="M350" s="17" t="str">
        <f>IF($D350,Analiza_Całość!K350,"")</f>
        <v/>
      </c>
      <c r="N350" s="39" t="str">
        <f>IF($D350,Analiza_Całość!L350,"")</f>
        <v/>
      </c>
    </row>
    <row r="351" spans="2:14" x14ac:dyDescent="0.3">
      <c r="B351" s="21">
        <f>BETAW20L!B350</f>
        <v>43909</v>
      </c>
      <c r="C351" s="74">
        <f t="shared" si="158"/>
        <v>0</v>
      </c>
      <c r="D351" s="73">
        <f t="shared" si="152"/>
        <v>0</v>
      </c>
      <c r="E351" s="46" t="str">
        <f>IF($D351,IF($D352,Analiza_Całość!C351/Analiza_Całość!C352*E352,100),"")</f>
        <v/>
      </c>
      <c r="F351" s="45" t="str">
        <f>IF($D351,IF($D352,Analiza_Całość!D351/Analiza_Całość!D352*F352,100),"")</f>
        <v/>
      </c>
      <c r="G351" s="41" t="str">
        <f t="shared" si="159"/>
        <v/>
      </c>
      <c r="H351" s="44" t="str">
        <f>IF($C351,Analiza_Całość!F351,"")</f>
        <v/>
      </c>
      <c r="I351" s="43" t="str">
        <f>IF($C351,Analiza_Całość!G351,"")</f>
        <v/>
      </c>
      <c r="J351" s="42" t="str">
        <f t="shared" si="160"/>
        <v/>
      </c>
      <c r="K351" s="41" t="str">
        <f>IF($D351,Analiza_Całość!I351,"")</f>
        <v/>
      </c>
      <c r="L351" s="40" t="str">
        <f>IF($D351,Analiza_Całość!J351,"")</f>
        <v/>
      </c>
      <c r="M351" s="17" t="str">
        <f>IF($D351,Analiza_Całość!K351,"")</f>
        <v/>
      </c>
      <c r="N351" s="39" t="str">
        <f>IF($D351,Analiza_Całość!L351,"")</f>
        <v/>
      </c>
    </row>
    <row r="352" spans="2:14" x14ac:dyDescent="0.3">
      <c r="B352" s="21">
        <f>BETAW20L!B351</f>
        <v>43908</v>
      </c>
      <c r="C352" s="74">
        <f t="shared" si="158"/>
        <v>0</v>
      </c>
      <c r="D352" s="73">
        <f t="shared" si="152"/>
        <v>0</v>
      </c>
      <c r="E352" s="46" t="str">
        <f>IF($D352,IF($D353,Analiza_Całość!C352/Analiza_Całość!C353*E353,100),"")</f>
        <v/>
      </c>
      <c r="F352" s="45" t="str">
        <f>IF($D352,IF($D353,Analiza_Całość!D352/Analiza_Całość!D353*F353,100),"")</f>
        <v/>
      </c>
      <c r="G352" s="41" t="str">
        <f t="shared" si="159"/>
        <v/>
      </c>
      <c r="H352" s="44" t="str">
        <f>IF($C352,Analiza_Całość!F352,"")</f>
        <v/>
      </c>
      <c r="I352" s="43" t="str">
        <f>IF($C352,Analiza_Całość!G352,"")</f>
        <v/>
      </c>
      <c r="J352" s="42" t="str">
        <f t="shared" si="160"/>
        <v/>
      </c>
      <c r="K352" s="41" t="str">
        <f>IF($D352,Analiza_Całość!I352,"")</f>
        <v/>
      </c>
      <c r="L352" s="40" t="str">
        <f>IF($D352,Analiza_Całość!J352,"")</f>
        <v/>
      </c>
      <c r="M352" s="17" t="str">
        <f>IF($D352,Analiza_Całość!K352,"")</f>
        <v/>
      </c>
      <c r="N352" s="39" t="str">
        <f>IF($D352,Analiza_Całość!L352,"")</f>
        <v/>
      </c>
    </row>
    <row r="353" spans="2:14" x14ac:dyDescent="0.3">
      <c r="B353" s="21">
        <f>BETAW20L!B352</f>
        <v>43907</v>
      </c>
      <c r="C353" s="74">
        <f t="shared" si="158"/>
        <v>0</v>
      </c>
      <c r="D353" s="73">
        <f t="shared" si="152"/>
        <v>0</v>
      </c>
      <c r="E353" s="46" t="str">
        <f>IF($D353,IF($D354,Analiza_Całość!C353/Analiza_Całość!C354*E354,100),"")</f>
        <v/>
      </c>
      <c r="F353" s="45" t="str">
        <f>IF($D353,IF($D354,Analiza_Całość!D353/Analiza_Całość!D354*F354,100),"")</f>
        <v/>
      </c>
      <c r="G353" s="41" t="str">
        <f t="shared" si="159"/>
        <v/>
      </c>
      <c r="H353" s="44" t="str">
        <f>IF($C353,Analiza_Całość!F353,"")</f>
        <v/>
      </c>
      <c r="I353" s="43" t="str">
        <f>IF($C353,Analiza_Całość!G353,"")</f>
        <v/>
      </c>
      <c r="J353" s="42" t="str">
        <f t="shared" si="160"/>
        <v/>
      </c>
      <c r="K353" s="41" t="str">
        <f>IF($D353,Analiza_Całość!I353,"")</f>
        <v/>
      </c>
      <c r="L353" s="40" t="str">
        <f>IF($D353,Analiza_Całość!J353,"")</f>
        <v/>
      </c>
      <c r="M353" s="17" t="str">
        <f>IF($D353,Analiza_Całość!K353,"")</f>
        <v/>
      </c>
      <c r="N353" s="39" t="str">
        <f>IF($D353,Analiza_Całość!L353,"")</f>
        <v/>
      </c>
    </row>
    <row r="354" spans="2:14" x14ac:dyDescent="0.3">
      <c r="B354" s="21">
        <f>BETAW20L!B353</f>
        <v>43906</v>
      </c>
      <c r="C354" s="74">
        <f t="shared" si="158"/>
        <v>0</v>
      </c>
      <c r="D354" s="73">
        <f t="shared" si="152"/>
        <v>0</v>
      </c>
      <c r="E354" s="46" t="str">
        <f>IF($D354,IF($D355,Analiza_Całość!C354/Analiza_Całość!C355*E355,100),"")</f>
        <v/>
      </c>
      <c r="F354" s="45" t="str">
        <f>IF($D354,IF($D355,Analiza_Całość!D354/Analiza_Całość!D355*F355,100),"")</f>
        <v/>
      </c>
      <c r="G354" s="41" t="str">
        <f t="shared" si="159"/>
        <v/>
      </c>
      <c r="H354" s="44" t="str">
        <f>IF($C354,Analiza_Całość!F354,"")</f>
        <v/>
      </c>
      <c r="I354" s="43" t="str">
        <f>IF($C354,Analiza_Całość!G354,"")</f>
        <v/>
      </c>
      <c r="J354" s="42" t="str">
        <f t="shared" si="160"/>
        <v/>
      </c>
      <c r="K354" s="41" t="str">
        <f>IF($D354,Analiza_Całość!I354,"")</f>
        <v/>
      </c>
      <c r="L354" s="40" t="str">
        <f>IF($D354,Analiza_Całość!J354,"")</f>
        <v/>
      </c>
      <c r="M354" s="17" t="str">
        <f>IF($D354,Analiza_Całość!K354,"")</f>
        <v/>
      </c>
      <c r="N354" s="39" t="str">
        <f>IF($D354,Analiza_Całość!L354,"")</f>
        <v/>
      </c>
    </row>
    <row r="355" spans="2:14" x14ac:dyDescent="0.3">
      <c r="B355" s="21">
        <f>BETAW20L!B354</f>
        <v>43903</v>
      </c>
      <c r="C355" s="74">
        <f t="shared" si="158"/>
        <v>0</v>
      </c>
      <c r="D355" s="73">
        <f t="shared" si="152"/>
        <v>0</v>
      </c>
      <c r="E355" s="46" t="str">
        <f>IF($D355,IF($D356,Analiza_Całość!C355/Analiza_Całość!C356*E356,100),"")</f>
        <v/>
      </c>
      <c r="F355" s="45" t="str">
        <f>IF($D355,IF($D356,Analiza_Całość!D355/Analiza_Całość!D356*F356,100),"")</f>
        <v/>
      </c>
      <c r="G355" s="41" t="str">
        <f t="shared" si="159"/>
        <v/>
      </c>
      <c r="H355" s="44" t="str">
        <f>IF($C355,Analiza_Całość!F355,"")</f>
        <v/>
      </c>
      <c r="I355" s="43" t="str">
        <f>IF($C355,Analiza_Całość!G355,"")</f>
        <v/>
      </c>
      <c r="J355" s="42" t="str">
        <f t="shared" si="160"/>
        <v/>
      </c>
      <c r="K355" s="41" t="str">
        <f>IF($D355,Analiza_Całość!I355,"")</f>
        <v/>
      </c>
      <c r="L355" s="40" t="str">
        <f>IF($D355,Analiza_Całość!J355,"")</f>
        <v/>
      </c>
      <c r="M355" s="17" t="str">
        <f>IF($D355,Analiza_Całość!K355,"")</f>
        <v/>
      </c>
      <c r="N355" s="39" t="str">
        <f>IF($D355,Analiza_Całość!L355,"")</f>
        <v/>
      </c>
    </row>
    <row r="356" spans="2:14" x14ac:dyDescent="0.3">
      <c r="B356" s="21">
        <f>BETAW20L!B355</f>
        <v>43902</v>
      </c>
      <c r="C356" s="74">
        <f t="shared" si="158"/>
        <v>0</v>
      </c>
      <c r="D356" s="73">
        <f t="shared" si="152"/>
        <v>0</v>
      </c>
      <c r="E356" s="46" t="str">
        <f>IF($D356,IF($D357,Analiza_Całość!C356/Analiza_Całość!C357*E357,100),"")</f>
        <v/>
      </c>
      <c r="F356" s="45" t="str">
        <f>IF($D356,IF($D357,Analiza_Całość!D356/Analiza_Całość!D357*F357,100),"")</f>
        <v/>
      </c>
      <c r="G356" s="41" t="str">
        <f t="shared" si="159"/>
        <v/>
      </c>
      <c r="H356" s="44" t="str">
        <f>IF($C356,Analiza_Całość!F356,"")</f>
        <v/>
      </c>
      <c r="I356" s="43" t="str">
        <f>IF($C356,Analiza_Całość!G356,"")</f>
        <v/>
      </c>
      <c r="J356" s="42" t="str">
        <f t="shared" si="160"/>
        <v/>
      </c>
      <c r="K356" s="41" t="str">
        <f>IF($D356,Analiza_Całość!I356,"")</f>
        <v/>
      </c>
      <c r="L356" s="40" t="str">
        <f>IF($D356,Analiza_Całość!J356,"")</f>
        <v/>
      </c>
      <c r="M356" s="17" t="str">
        <f>IF($D356,Analiza_Całość!K356,"")</f>
        <v/>
      </c>
      <c r="N356" s="39" t="str">
        <f>IF($D356,Analiza_Całość!L356,"")</f>
        <v/>
      </c>
    </row>
    <row r="357" spans="2:14" x14ac:dyDescent="0.3">
      <c r="B357" s="21">
        <f>BETAW20L!B356</f>
        <v>43901</v>
      </c>
      <c r="C357" s="74">
        <f t="shared" si="158"/>
        <v>0</v>
      </c>
      <c r="D357" s="73">
        <f t="shared" si="152"/>
        <v>0</v>
      </c>
      <c r="E357" s="46" t="str">
        <f>IF($D357,IF($D358,Analiza_Całość!C357/Analiza_Całość!C358*E358,100),"")</f>
        <v/>
      </c>
      <c r="F357" s="45" t="str">
        <f>IF($D357,IF($D358,Analiza_Całość!D357/Analiza_Całość!D358*F358,100),"")</f>
        <v/>
      </c>
      <c r="G357" s="41" t="str">
        <f t="shared" si="159"/>
        <v/>
      </c>
      <c r="H357" s="44" t="str">
        <f>IF($C357,Analiza_Całość!F357,"")</f>
        <v/>
      </c>
      <c r="I357" s="43" t="str">
        <f>IF($C357,Analiza_Całość!G357,"")</f>
        <v/>
      </c>
      <c r="J357" s="42" t="str">
        <f t="shared" si="160"/>
        <v/>
      </c>
      <c r="K357" s="41" t="str">
        <f>IF($D357,Analiza_Całość!I357,"")</f>
        <v/>
      </c>
      <c r="L357" s="40" t="str">
        <f>IF($D357,Analiza_Całość!J357,"")</f>
        <v/>
      </c>
      <c r="M357" s="17" t="str">
        <f>IF($D357,Analiza_Całość!K357,"")</f>
        <v/>
      </c>
      <c r="N357" s="39" t="str">
        <f>IF($D357,Analiza_Całość!L357,"")</f>
        <v/>
      </c>
    </row>
    <row r="358" spans="2:14" x14ac:dyDescent="0.3">
      <c r="B358" s="21">
        <f>BETAW20L!B357</f>
        <v>43900</v>
      </c>
      <c r="C358" s="74">
        <f t="shared" si="158"/>
        <v>0</v>
      </c>
      <c r="D358" s="73">
        <f t="shared" si="152"/>
        <v>0</v>
      </c>
      <c r="E358" s="46" t="str">
        <f>IF($D358,IF($D359,Analiza_Całość!C358/Analiza_Całość!C359*E359,100),"")</f>
        <v/>
      </c>
      <c r="F358" s="45" t="str">
        <f>IF($D358,IF($D359,Analiza_Całość!D358/Analiza_Całość!D359*F359,100),"")</f>
        <v/>
      </c>
      <c r="G358" s="41" t="str">
        <f t="shared" si="159"/>
        <v/>
      </c>
      <c r="H358" s="44" t="str">
        <f>IF($C358,Analiza_Całość!F358,"")</f>
        <v/>
      </c>
      <c r="I358" s="43" t="str">
        <f>IF($C358,Analiza_Całość!G358,"")</f>
        <v/>
      </c>
      <c r="J358" s="42" t="str">
        <f t="shared" si="160"/>
        <v/>
      </c>
      <c r="K358" s="41" t="str">
        <f>IF($D358,Analiza_Całość!I358,"")</f>
        <v/>
      </c>
      <c r="L358" s="40" t="str">
        <f>IF($D358,Analiza_Całość!J358,"")</f>
        <v/>
      </c>
      <c r="M358" s="17" t="str">
        <f>IF($D358,Analiza_Całość!K358,"")</f>
        <v/>
      </c>
      <c r="N358" s="39" t="str">
        <f>IF($D358,Analiza_Całość!L358,"")</f>
        <v/>
      </c>
    </row>
    <row r="359" spans="2:14" x14ac:dyDescent="0.3">
      <c r="B359" s="21">
        <f>BETAW20L!B358</f>
        <v>43899</v>
      </c>
      <c r="C359" s="74">
        <f t="shared" si="158"/>
        <v>0</v>
      </c>
      <c r="D359" s="73">
        <f t="shared" si="152"/>
        <v>0</v>
      </c>
      <c r="E359" s="46" t="str">
        <f>IF($D359,IF($D360,Analiza_Całość!C359/Analiza_Całość!C360*E360,100),"")</f>
        <v/>
      </c>
      <c r="F359" s="45" t="str">
        <f>IF($D359,IF($D360,Analiza_Całość!D359/Analiza_Całość!D360*F360,100),"")</f>
        <v/>
      </c>
      <c r="G359" s="41" t="str">
        <f t="shared" si="159"/>
        <v/>
      </c>
      <c r="H359" s="44" t="str">
        <f>IF($C359,Analiza_Całość!F359,"")</f>
        <v/>
      </c>
      <c r="I359" s="43" t="str">
        <f>IF($C359,Analiza_Całość!G359,"")</f>
        <v/>
      </c>
      <c r="J359" s="42" t="str">
        <f t="shared" si="160"/>
        <v/>
      </c>
      <c r="K359" s="41" t="str">
        <f>IF($D359,Analiza_Całość!I359,"")</f>
        <v/>
      </c>
      <c r="L359" s="40" t="str">
        <f>IF($D359,Analiza_Całość!J359,"")</f>
        <v/>
      </c>
      <c r="M359" s="17" t="str">
        <f>IF($D359,Analiza_Całość!K359,"")</f>
        <v/>
      </c>
      <c r="N359" s="39" t="str">
        <f>IF($D359,Analiza_Całość!L359,"")</f>
        <v/>
      </c>
    </row>
    <row r="360" spans="2:14" x14ac:dyDescent="0.3">
      <c r="B360" s="21">
        <f>BETAW20L!B359</f>
        <v>43896</v>
      </c>
      <c r="C360" s="74">
        <f t="shared" si="158"/>
        <v>0</v>
      </c>
      <c r="D360" s="73">
        <f t="shared" si="152"/>
        <v>0</v>
      </c>
      <c r="E360" s="46" t="str">
        <f>IF($D360,IF($D361,Analiza_Całość!C360/Analiza_Całość!C361*E361,100),"")</f>
        <v/>
      </c>
      <c r="F360" s="45" t="str">
        <f>IF($D360,IF($D361,Analiza_Całość!D360/Analiza_Całość!D361*F361,100),"")</f>
        <v/>
      </c>
      <c r="G360" s="41" t="str">
        <f t="shared" si="159"/>
        <v/>
      </c>
      <c r="H360" s="44" t="str">
        <f>IF($C360,Analiza_Całość!F360,"")</f>
        <v/>
      </c>
      <c r="I360" s="43" t="str">
        <f>IF($C360,Analiza_Całość!G360,"")</f>
        <v/>
      </c>
      <c r="J360" s="42" t="str">
        <f t="shared" si="160"/>
        <v/>
      </c>
      <c r="K360" s="41" t="str">
        <f>IF($D360,Analiza_Całość!I360,"")</f>
        <v/>
      </c>
      <c r="L360" s="40" t="str">
        <f>IF($D360,Analiza_Całość!J360,"")</f>
        <v/>
      </c>
      <c r="M360" s="17" t="str">
        <f>IF($D360,Analiza_Całość!K360,"")</f>
        <v/>
      </c>
      <c r="N360" s="39" t="str">
        <f>IF($D360,Analiza_Całość!L360,"")</f>
        <v/>
      </c>
    </row>
    <row r="361" spans="2:14" x14ac:dyDescent="0.3">
      <c r="B361" s="21">
        <f>BETAW20L!B360</f>
        <v>43895</v>
      </c>
      <c r="C361" s="74">
        <f t="shared" si="158"/>
        <v>0</v>
      </c>
      <c r="D361" s="73">
        <f t="shared" si="152"/>
        <v>0</v>
      </c>
      <c r="E361" s="46" t="str">
        <f>IF($D361,IF($D362,Analiza_Całość!C361/Analiza_Całość!C362*E362,100),"")</f>
        <v/>
      </c>
      <c r="F361" s="45" t="str">
        <f>IF($D361,IF($D362,Analiza_Całość!D361/Analiza_Całość!D362*F362,100),"")</f>
        <v/>
      </c>
      <c r="G361" s="41" t="str">
        <f t="shared" si="159"/>
        <v/>
      </c>
      <c r="H361" s="44" t="str">
        <f>IF($C361,Analiza_Całość!F361,"")</f>
        <v/>
      </c>
      <c r="I361" s="43" t="str">
        <f>IF($C361,Analiza_Całość!G361,"")</f>
        <v/>
      </c>
      <c r="J361" s="42" t="str">
        <f t="shared" si="160"/>
        <v/>
      </c>
      <c r="K361" s="41" t="str">
        <f>IF($D361,Analiza_Całość!I361,"")</f>
        <v/>
      </c>
      <c r="L361" s="40" t="str">
        <f>IF($D361,Analiza_Całość!J361,"")</f>
        <v/>
      </c>
      <c r="M361" s="17" t="str">
        <f>IF($D361,Analiza_Całość!K361,"")</f>
        <v/>
      </c>
      <c r="N361" s="39" t="str">
        <f>IF($D361,Analiza_Całość!L361,"")</f>
        <v/>
      </c>
    </row>
    <row r="362" spans="2:14" x14ac:dyDescent="0.3">
      <c r="B362" s="21">
        <f>BETAW20L!B361</f>
        <v>43894</v>
      </c>
      <c r="C362" s="74">
        <f t="shared" si="158"/>
        <v>0</v>
      </c>
      <c r="D362" s="73">
        <f t="shared" si="152"/>
        <v>0</v>
      </c>
      <c r="E362" s="46" t="str">
        <f>IF($D362,IF($D363,Analiza_Całość!C362/Analiza_Całość!C363*E363,100),"")</f>
        <v/>
      </c>
      <c r="F362" s="45" t="str">
        <f>IF($D362,IF($D363,Analiza_Całość!D362/Analiza_Całość!D363*F363,100),"")</f>
        <v/>
      </c>
      <c r="G362" s="41" t="str">
        <f t="shared" si="159"/>
        <v/>
      </c>
      <c r="H362" s="44" t="str">
        <f>IF($C362,Analiza_Całość!F362,"")</f>
        <v/>
      </c>
      <c r="I362" s="43" t="str">
        <f>IF($C362,Analiza_Całość!G362,"")</f>
        <v/>
      </c>
      <c r="J362" s="42" t="str">
        <f t="shared" si="160"/>
        <v/>
      </c>
      <c r="K362" s="41" t="str">
        <f>IF($D362,Analiza_Całość!I362,"")</f>
        <v/>
      </c>
      <c r="L362" s="40" t="str">
        <f>IF($D362,Analiza_Całość!J362,"")</f>
        <v/>
      </c>
      <c r="M362" s="17" t="str">
        <f>IF($D362,Analiza_Całość!K362,"")</f>
        <v/>
      </c>
      <c r="N362" s="39" t="str">
        <f>IF($D362,Analiza_Całość!L362,"")</f>
        <v/>
      </c>
    </row>
    <row r="363" spans="2:14" x14ac:dyDescent="0.3">
      <c r="B363" s="21">
        <f>BETAW20L!B362</f>
        <v>43893</v>
      </c>
      <c r="C363" s="74">
        <f t="shared" si="158"/>
        <v>0</v>
      </c>
      <c r="D363" s="73">
        <f t="shared" si="152"/>
        <v>0</v>
      </c>
      <c r="E363" s="46" t="str">
        <f>IF($D363,IF($D364,Analiza_Całość!C363/Analiza_Całość!C364*E364,100),"")</f>
        <v/>
      </c>
      <c r="F363" s="45" t="str">
        <f>IF($D363,IF($D364,Analiza_Całość!D363/Analiza_Całość!D364*F364,100),"")</f>
        <v/>
      </c>
      <c r="G363" s="41" t="str">
        <f t="shared" si="159"/>
        <v/>
      </c>
      <c r="H363" s="44" t="str">
        <f>IF($C363,Analiza_Całość!F363,"")</f>
        <v/>
      </c>
      <c r="I363" s="43" t="str">
        <f>IF($C363,Analiza_Całość!G363,"")</f>
        <v/>
      </c>
      <c r="J363" s="42" t="str">
        <f t="shared" si="160"/>
        <v/>
      </c>
      <c r="K363" s="41" t="str">
        <f>IF($D363,Analiza_Całość!I363,"")</f>
        <v/>
      </c>
      <c r="L363" s="40" t="str">
        <f>IF($D363,Analiza_Całość!J363,"")</f>
        <v/>
      </c>
      <c r="M363" s="17" t="str">
        <f>IF($D363,Analiza_Całość!K363,"")</f>
        <v/>
      </c>
      <c r="N363" s="39" t="str">
        <f>IF($D363,Analiza_Całość!L363,"")</f>
        <v/>
      </c>
    </row>
    <row r="364" spans="2:14" x14ac:dyDescent="0.3">
      <c r="B364" s="21">
        <f>BETAW20L!B363</f>
        <v>43892</v>
      </c>
      <c r="C364" s="74">
        <f t="shared" si="158"/>
        <v>0</v>
      </c>
      <c r="D364" s="73">
        <f t="shared" si="152"/>
        <v>0</v>
      </c>
      <c r="E364" s="46" t="str">
        <f>IF($D364,IF($D365,Analiza_Całość!C364/Analiza_Całość!C365*E365,100),"")</f>
        <v/>
      </c>
      <c r="F364" s="45" t="str">
        <f>IF($D364,IF($D365,Analiza_Całość!D364/Analiza_Całość!D365*F365,100),"")</f>
        <v/>
      </c>
      <c r="G364" s="41" t="str">
        <f t="shared" si="159"/>
        <v/>
      </c>
      <c r="H364" s="44" t="str">
        <f>IF($C364,Analiza_Całość!F364,"")</f>
        <v/>
      </c>
      <c r="I364" s="43" t="str">
        <f>IF($C364,Analiza_Całość!G364,"")</f>
        <v/>
      </c>
      <c r="J364" s="42" t="str">
        <f t="shared" si="160"/>
        <v/>
      </c>
      <c r="K364" s="41" t="str">
        <f>IF($D364,Analiza_Całość!I364,"")</f>
        <v/>
      </c>
      <c r="L364" s="40" t="str">
        <f>IF($D364,Analiza_Całość!J364,"")</f>
        <v/>
      </c>
      <c r="M364" s="17" t="str">
        <f>IF($D364,Analiza_Całość!K364,"")</f>
        <v/>
      </c>
      <c r="N364" s="39" t="str">
        <f>IF($D364,Analiza_Całość!L364,"")</f>
        <v/>
      </c>
    </row>
    <row r="365" spans="2:14" x14ac:dyDescent="0.3">
      <c r="B365" s="21">
        <f>BETAW20L!B364</f>
        <v>43889</v>
      </c>
      <c r="C365" s="74">
        <f t="shared" si="158"/>
        <v>0</v>
      </c>
      <c r="D365" s="73">
        <f t="shared" si="152"/>
        <v>0</v>
      </c>
      <c r="E365" s="46" t="str">
        <f>IF($D365,IF($D366,Analiza_Całość!C365/Analiza_Całość!C366*E366,100),"")</f>
        <v/>
      </c>
      <c r="F365" s="45" t="str">
        <f>IF($D365,IF($D366,Analiza_Całość!D365/Analiza_Całość!D366*F366,100),"")</f>
        <v/>
      </c>
      <c r="G365" s="41" t="str">
        <f t="shared" si="159"/>
        <v/>
      </c>
      <c r="H365" s="44" t="str">
        <f>IF($C365,Analiza_Całość!F365,"")</f>
        <v/>
      </c>
      <c r="I365" s="43" t="str">
        <f>IF($C365,Analiza_Całość!G365,"")</f>
        <v/>
      </c>
      <c r="J365" s="42" t="str">
        <f t="shared" si="160"/>
        <v/>
      </c>
      <c r="K365" s="41" t="str">
        <f>IF($D365,Analiza_Całość!I365,"")</f>
        <v/>
      </c>
      <c r="L365" s="40" t="str">
        <f>IF($D365,Analiza_Całość!J365,"")</f>
        <v/>
      </c>
      <c r="M365" s="17" t="str">
        <f>IF($D365,Analiza_Całość!K365,"")</f>
        <v/>
      </c>
      <c r="N365" s="39" t="str">
        <f>IF($D365,Analiza_Całość!L365,"")</f>
        <v/>
      </c>
    </row>
    <row r="366" spans="2:14" x14ac:dyDescent="0.3">
      <c r="B366" s="21">
        <f>BETAW20L!B365</f>
        <v>43888</v>
      </c>
      <c r="C366" s="74">
        <f t="shared" si="158"/>
        <v>0</v>
      </c>
      <c r="D366" s="73">
        <f t="shared" si="152"/>
        <v>0</v>
      </c>
      <c r="E366" s="46" t="str">
        <f>IF($D366,IF($D367,Analiza_Całość!C366/Analiza_Całość!C367*E367,100),"")</f>
        <v/>
      </c>
      <c r="F366" s="45" t="str">
        <f>IF($D366,IF($D367,Analiza_Całość!D366/Analiza_Całość!D367*F367,100),"")</f>
        <v/>
      </c>
      <c r="G366" s="41" t="str">
        <f t="shared" si="159"/>
        <v/>
      </c>
      <c r="H366" s="44" t="str">
        <f>IF($C366,Analiza_Całość!F366,"")</f>
        <v/>
      </c>
      <c r="I366" s="43" t="str">
        <f>IF($C366,Analiza_Całość!G366,"")</f>
        <v/>
      </c>
      <c r="J366" s="42" t="str">
        <f t="shared" si="160"/>
        <v/>
      </c>
      <c r="K366" s="41" t="str">
        <f>IF($D366,Analiza_Całość!I366,"")</f>
        <v/>
      </c>
      <c r="L366" s="40" t="str">
        <f>IF($D366,Analiza_Całość!J366,"")</f>
        <v/>
      </c>
      <c r="M366" s="17" t="str">
        <f>IF($D366,Analiza_Całość!K366,"")</f>
        <v/>
      </c>
      <c r="N366" s="39" t="str">
        <f>IF($D366,Analiza_Całość!L366,"")</f>
        <v/>
      </c>
    </row>
    <row r="367" spans="2:14" x14ac:dyDescent="0.3">
      <c r="B367" s="21">
        <f>BETAW20L!B366</f>
        <v>43887</v>
      </c>
      <c r="C367" s="74">
        <f t="shared" si="158"/>
        <v>0</v>
      </c>
      <c r="D367" s="73">
        <f t="shared" si="152"/>
        <v>0</v>
      </c>
      <c r="E367" s="46" t="str">
        <f>IF($D367,IF($D368,Analiza_Całość!C367/Analiza_Całość!C368*E368,100),"")</f>
        <v/>
      </c>
      <c r="F367" s="45" t="str">
        <f>IF($D367,IF($D368,Analiza_Całość!D367/Analiza_Całość!D368*F368,100),"")</f>
        <v/>
      </c>
      <c r="G367" s="41" t="str">
        <f t="shared" si="159"/>
        <v/>
      </c>
      <c r="H367" s="44" t="str">
        <f>IF($C367,Analiza_Całość!F367,"")</f>
        <v/>
      </c>
      <c r="I367" s="43" t="str">
        <f>IF($C367,Analiza_Całość!G367,"")</f>
        <v/>
      </c>
      <c r="J367" s="42" t="str">
        <f t="shared" si="160"/>
        <v/>
      </c>
      <c r="K367" s="41" t="str">
        <f>IF($D367,Analiza_Całość!I367,"")</f>
        <v/>
      </c>
      <c r="L367" s="40" t="str">
        <f>IF($D367,Analiza_Całość!J367,"")</f>
        <v/>
      </c>
      <c r="M367" s="17" t="str">
        <f>IF($D367,Analiza_Całość!K367,"")</f>
        <v/>
      </c>
      <c r="N367" s="39" t="str">
        <f>IF($D367,Analiza_Całość!L367,"")</f>
        <v/>
      </c>
    </row>
    <row r="368" spans="2:14" x14ac:dyDescent="0.3">
      <c r="B368" s="21">
        <f>BETAW20L!B367</f>
        <v>43886</v>
      </c>
      <c r="C368" s="74">
        <f t="shared" si="158"/>
        <v>0</v>
      </c>
      <c r="D368" s="73">
        <f t="shared" si="152"/>
        <v>0</v>
      </c>
      <c r="E368" s="46" t="str">
        <f>IF($D368,IF($D369,Analiza_Całość!C368/Analiza_Całość!C369*E369,100),"")</f>
        <v/>
      </c>
      <c r="F368" s="45" t="str">
        <f>IF($D368,IF($D369,Analiza_Całość!D368/Analiza_Całość!D369*F369,100),"")</f>
        <v/>
      </c>
      <c r="G368" s="41" t="str">
        <f t="shared" si="159"/>
        <v/>
      </c>
      <c r="H368" s="44" t="str">
        <f>IF($C368,Analiza_Całość!F368,"")</f>
        <v/>
      </c>
      <c r="I368" s="43" t="str">
        <f>IF($C368,Analiza_Całość!G368,"")</f>
        <v/>
      </c>
      <c r="J368" s="42" t="str">
        <f t="shared" si="160"/>
        <v/>
      </c>
      <c r="K368" s="41" t="str">
        <f>IF($D368,Analiza_Całość!I368,"")</f>
        <v/>
      </c>
      <c r="L368" s="40" t="str">
        <f>IF($D368,Analiza_Całość!J368,"")</f>
        <v/>
      </c>
      <c r="M368" s="17" t="str">
        <f>IF($D368,Analiza_Całość!K368,"")</f>
        <v/>
      </c>
      <c r="N368" s="39" t="str">
        <f>IF($D368,Analiza_Całość!L368,"")</f>
        <v/>
      </c>
    </row>
    <row r="369" spans="2:14" x14ac:dyDescent="0.3">
      <c r="B369" s="11">
        <f>BETAW20L!B368</f>
        <v>43885</v>
      </c>
      <c r="C369" s="72">
        <f t="shared" ref="C369" si="161">IF(AND(D369,D370),1,0)</f>
        <v>0</v>
      </c>
      <c r="D369" s="71">
        <f t="shared" ref="D369" si="162">IF(AND($B369&gt;=$E$3,OR($B369&lt;=$E$4,$B370&lt;$E$4)),1,0)</f>
        <v>0</v>
      </c>
      <c r="E369" s="38" t="str">
        <f>IF($D369,IF($D370,Analiza_Całość!C369/Analiza_Całość!F370*E370,100),"")</f>
        <v/>
      </c>
      <c r="F369" s="37" t="str">
        <f>IF($D369,IF($D370,Analiza_Całość!D369/Analiza_Całość!G370*F370,100),"")</f>
        <v/>
      </c>
      <c r="G369" s="33" t="str">
        <f t="shared" ref="G369" si="163">IF($D369,(F369/E369-1)*100,"")</f>
        <v/>
      </c>
      <c r="H369" s="36"/>
      <c r="I369" s="35"/>
      <c r="J369" s="34"/>
      <c r="K369" s="33"/>
      <c r="L369" s="32"/>
      <c r="M369" s="7"/>
      <c r="N369" s="5"/>
    </row>
  </sheetData>
  <mergeCells count="13">
    <mergeCell ref="M7:N7"/>
    <mergeCell ref="L8:L9"/>
    <mergeCell ref="M8:M9"/>
    <mergeCell ref="B2:E2"/>
    <mergeCell ref="N8:N9"/>
    <mergeCell ref="G8:G9"/>
    <mergeCell ref="K8:K9"/>
    <mergeCell ref="C7:D7"/>
    <mergeCell ref="H7:J7"/>
    <mergeCell ref="E7:F7"/>
    <mergeCell ref="H8:H9"/>
    <mergeCell ref="I8:I9"/>
    <mergeCell ref="J8:J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Słownik</vt:lpstr>
      <vt:lpstr>BETAW20L</vt:lpstr>
      <vt:lpstr>OKRES</vt:lpstr>
      <vt:lpstr>Analiza_Całość</vt:lpstr>
      <vt:lpstr>Analiza_Okres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</dc:creator>
  <cp:lastModifiedBy>Dawid</cp:lastModifiedBy>
  <dcterms:created xsi:type="dcterms:W3CDTF">2015-06-05T18:17:20Z</dcterms:created>
  <dcterms:modified xsi:type="dcterms:W3CDTF">2021-07-29T17:01:54Z</dcterms:modified>
</cp:coreProperties>
</file>